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PREVAED 2024\ESQUEMA GRD IIEE 2024\"/>
    </mc:Choice>
  </mc:AlternateContent>
  <bookViews>
    <workbookView xWindow="-120" yWindow="-120" windowWidth="20730" windowHeight="11160"/>
  </bookViews>
  <sheets>
    <sheet name="INFORMACIÓN GENERAL DEL LOCAL E" sheetId="1" r:id="rId1"/>
    <sheet name="COND. SEG. ESTRUCTURAL " sheetId="2" r:id="rId2"/>
    <sheet name="COND.SEG.FÌSICO-FUNCIONAL" sheetId="3" r:id="rId3"/>
    <sheet name="COND, SEG. FUNCIONAL ORGANIZATI" sheetId="4" r:id="rId4"/>
    <sheet name="COND. SEG. ENTORNO INMEDIATO" sheetId="5" r:id="rId5"/>
    <sheet name="CÀLCULO DEL ÌNDICE DE SEGURIDAD" sheetId="6" r:id="rId6"/>
    <sheet name="PANEL FOTOGRÀFICO" sheetId="7" r:id="rId7"/>
  </sheets>
  <definedNames>
    <definedName name="_xlnm.Print_Area" localSheetId="4">'COND. SEG. ENTORNO INMEDIATO'!$A$2:$I$102</definedName>
    <definedName name="_xlnm.Print_Area" localSheetId="1">'COND. SEG. ESTRUCTURAL '!$C$2:$O$176</definedName>
    <definedName name="_xlnm.Print_Area" localSheetId="6">'PANEL FOTOGRÀFICO'!$B$1:$C$42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2" i="6" l="1"/>
  <c r="H34" i="4"/>
  <c r="H33" i="4"/>
  <c r="H32" i="4"/>
  <c r="H31" i="4"/>
  <c r="H30" i="4"/>
  <c r="H29" i="4"/>
  <c r="H28" i="4"/>
  <c r="H27" i="4"/>
  <c r="E42" i="4" s="1"/>
  <c r="H26" i="4"/>
  <c r="H25" i="4"/>
  <c r="H24" i="4"/>
  <c r="H23" i="4"/>
  <c r="H22" i="4"/>
  <c r="H21" i="4"/>
  <c r="H20" i="4"/>
  <c r="H19" i="4"/>
  <c r="H18" i="4"/>
  <c r="H17" i="4"/>
  <c r="H16" i="4"/>
  <c r="H15" i="4"/>
  <c r="E41" i="4" s="1"/>
  <c r="H14" i="4"/>
  <c r="H13" i="4"/>
  <c r="H12" i="4"/>
  <c r="H11" i="4"/>
  <c r="H10" i="4"/>
  <c r="E40" i="4" s="1"/>
  <c r="H9" i="4"/>
  <c r="H8" i="4"/>
  <c r="H7" i="4"/>
  <c r="H6" i="4"/>
  <c r="H5" i="4"/>
  <c r="H4" i="4"/>
  <c r="E39" i="4" s="1"/>
  <c r="K122" i="3"/>
  <c r="K121" i="3"/>
  <c r="K120" i="3"/>
  <c r="K118" i="3"/>
  <c r="K117" i="3"/>
  <c r="K115" i="3"/>
  <c r="G133" i="3" s="1"/>
  <c r="K114" i="3"/>
  <c r="K113" i="3"/>
  <c r="K112" i="3"/>
  <c r="K111" i="3"/>
  <c r="K110" i="3"/>
  <c r="K109" i="3"/>
  <c r="K107" i="3"/>
  <c r="K106" i="3"/>
  <c r="K105" i="3"/>
  <c r="K104" i="3"/>
  <c r="K103" i="3"/>
  <c r="K102" i="3"/>
  <c r="K101" i="3"/>
  <c r="K100" i="3"/>
  <c r="K98" i="3"/>
  <c r="K97" i="3"/>
  <c r="K96" i="3"/>
  <c r="K95" i="3"/>
  <c r="K94" i="3"/>
  <c r="K93" i="3"/>
  <c r="K92" i="3"/>
  <c r="K91" i="3"/>
  <c r="K89" i="3"/>
  <c r="G132" i="3" s="1"/>
  <c r="K88" i="3"/>
  <c r="K87" i="3"/>
  <c r="K86" i="3"/>
  <c r="K85" i="3"/>
  <c r="K84" i="3"/>
  <c r="K82" i="3"/>
  <c r="K81" i="3"/>
  <c r="K80" i="3"/>
  <c r="K79" i="3"/>
  <c r="K78" i="3"/>
  <c r="K77" i="3"/>
  <c r="K76" i="3"/>
  <c r="K74" i="3"/>
  <c r="K73" i="3"/>
  <c r="K72" i="3"/>
  <c r="K71" i="3"/>
  <c r="K70" i="3"/>
  <c r="K69" i="3"/>
  <c r="K68" i="3"/>
  <c r="K67" i="3"/>
  <c r="K66" i="3"/>
  <c r="K63" i="3"/>
  <c r="G131" i="3" s="1"/>
  <c r="K62" i="3"/>
  <c r="K61" i="3"/>
  <c r="K60" i="3"/>
  <c r="K59" i="3"/>
  <c r="K57" i="3"/>
  <c r="K56" i="3"/>
  <c r="K55" i="3"/>
  <c r="K54" i="3"/>
  <c r="K53" i="3"/>
  <c r="K51" i="3"/>
  <c r="K50" i="3"/>
  <c r="K49" i="3"/>
  <c r="K48" i="3"/>
  <c r="K47" i="3"/>
  <c r="K46" i="3"/>
  <c r="K45" i="3"/>
  <c r="K44" i="3"/>
  <c r="K43" i="3"/>
  <c r="K41" i="3"/>
  <c r="K39" i="3"/>
  <c r="K38" i="3"/>
  <c r="K37" i="3"/>
  <c r="K36" i="3"/>
  <c r="K35" i="3"/>
  <c r="K34" i="3"/>
  <c r="K33" i="3"/>
  <c r="K32" i="3"/>
  <c r="K31" i="3"/>
  <c r="K28" i="3"/>
  <c r="K27" i="3"/>
  <c r="K26" i="3"/>
  <c r="K25" i="3"/>
  <c r="K24" i="3"/>
  <c r="K23" i="3"/>
  <c r="K21" i="3"/>
  <c r="K20" i="3"/>
  <c r="K19" i="3"/>
  <c r="K18" i="3"/>
  <c r="K17" i="3"/>
  <c r="K16" i="3"/>
  <c r="K15" i="3"/>
  <c r="K14" i="3"/>
  <c r="K13" i="3"/>
  <c r="K12" i="3"/>
  <c r="K11" i="3"/>
  <c r="K10" i="3"/>
  <c r="K9" i="3"/>
  <c r="K8" i="3"/>
  <c r="K7" i="3"/>
  <c r="K6" i="3"/>
  <c r="K4" i="3"/>
  <c r="G130" i="3" s="1"/>
  <c r="G134" i="3" s="1"/>
  <c r="I137" i="3" s="1"/>
  <c r="D79" i="6" s="1"/>
  <c r="E79" i="6" s="1"/>
  <c r="B152" i="2"/>
  <c r="O152" i="2" s="1"/>
  <c r="B151" i="2"/>
  <c r="B150" i="2"/>
  <c r="O150" i="2" s="1"/>
  <c r="B149" i="2"/>
  <c r="B148" i="2"/>
  <c r="B147" i="2"/>
  <c r="B146" i="2"/>
  <c r="O146" i="2" s="1"/>
  <c r="B145" i="2"/>
  <c r="B144" i="2"/>
  <c r="B143" i="2"/>
  <c r="B142" i="2"/>
  <c r="B141" i="2"/>
  <c r="B140" i="2"/>
  <c r="O140" i="2" s="1"/>
  <c r="B139" i="2"/>
  <c r="B138" i="2"/>
  <c r="B137" i="2"/>
  <c r="B136" i="2"/>
  <c r="O136" i="2" s="1"/>
  <c r="O134" i="2"/>
  <c r="O133" i="2"/>
  <c r="B133" i="2"/>
  <c r="O132" i="2"/>
  <c r="B132" i="2"/>
  <c r="O131" i="2"/>
  <c r="B131" i="2"/>
  <c r="O130" i="2"/>
  <c r="B130" i="2"/>
  <c r="O129" i="2"/>
  <c r="B129" i="2"/>
  <c r="O128" i="2"/>
  <c r="B128" i="2"/>
  <c r="O127" i="2"/>
  <c r="B127" i="2"/>
  <c r="O125" i="2"/>
  <c r="G171" i="2" s="1"/>
  <c r="B124" i="2"/>
  <c r="B123" i="2"/>
  <c r="B122" i="2"/>
  <c r="O122" i="2" s="1"/>
  <c r="B120" i="2"/>
  <c r="B119" i="2"/>
  <c r="B118" i="2"/>
  <c r="O118" i="2" s="1"/>
  <c r="B116" i="2"/>
  <c r="B115" i="2"/>
  <c r="B114" i="2"/>
  <c r="O114" i="2" s="1"/>
  <c r="O111" i="2"/>
  <c r="B110" i="2"/>
  <c r="B109" i="2"/>
  <c r="B108" i="2"/>
  <c r="B107" i="2"/>
  <c r="B106" i="2"/>
  <c r="O106" i="2" s="1"/>
  <c r="O102" i="2"/>
  <c r="M161" i="2" s="1"/>
  <c r="B101" i="2"/>
  <c r="B100" i="2"/>
  <c r="O100" i="2" s="1"/>
  <c r="B98" i="2"/>
  <c r="B97" i="2"/>
  <c r="B96" i="2"/>
  <c r="B95" i="2"/>
  <c r="B94" i="2"/>
  <c r="O94" i="2" s="1"/>
  <c r="B92" i="2"/>
  <c r="B91" i="2"/>
  <c r="B90" i="2"/>
  <c r="O90" i="2" s="1"/>
  <c r="O86" i="2"/>
  <c r="G162" i="2" s="1"/>
  <c r="B85" i="2"/>
  <c r="O85" i="2" s="1"/>
  <c r="B83" i="2"/>
  <c r="B82" i="2"/>
  <c r="O82" i="2" s="1"/>
  <c r="B80" i="2"/>
  <c r="B79" i="2"/>
  <c r="O79" i="2" s="1"/>
  <c r="B77" i="2"/>
  <c r="B76" i="2"/>
  <c r="B75" i="2"/>
  <c r="B74" i="2"/>
  <c r="O74" i="2" s="1"/>
  <c r="B72" i="2"/>
  <c r="B71" i="2"/>
  <c r="B70" i="2"/>
  <c r="B69" i="2"/>
  <c r="B68" i="2"/>
  <c r="O68" i="2" s="1"/>
  <c r="O64" i="2"/>
  <c r="G161" i="2" s="1"/>
  <c r="O63" i="2"/>
  <c r="B63" i="2"/>
  <c r="O62" i="2"/>
  <c r="B62" i="2"/>
  <c r="O61" i="2"/>
  <c r="B61" i="2"/>
  <c r="O60" i="2"/>
  <c r="B60" i="2"/>
  <c r="O58" i="2"/>
  <c r="O57" i="2"/>
  <c r="B57" i="2"/>
  <c r="O56" i="2"/>
  <c r="B56" i="2"/>
  <c r="O55" i="2"/>
  <c r="B55" i="2"/>
  <c r="O54" i="2"/>
  <c r="B54" i="2"/>
  <c r="O53" i="2"/>
  <c r="B53" i="2"/>
  <c r="O52" i="2"/>
  <c r="B52" i="2"/>
  <c r="O51" i="2"/>
  <c r="B51" i="2"/>
  <c r="O49" i="2"/>
  <c r="B48" i="2"/>
  <c r="B47" i="2"/>
  <c r="B46" i="2"/>
  <c r="B45" i="2"/>
  <c r="B44" i="2"/>
  <c r="B43" i="2"/>
  <c r="O43" i="2" s="1"/>
  <c r="O41" i="2"/>
  <c r="G168" i="2" l="1"/>
  <c r="M158" i="2"/>
  <c r="G158" i="2"/>
  <c r="G169" i="2"/>
  <c r="M159" i="2"/>
  <c r="G159" i="2"/>
  <c r="G170" i="2"/>
  <c r="M160" i="2"/>
  <c r="G160" i="2"/>
  <c r="G172" i="2"/>
  <c r="G163" i="2"/>
  <c r="M162" i="2"/>
  <c r="G173" i="2"/>
  <c r="G164" i="2"/>
  <c r="M163" i="2"/>
  <c r="E43" i="4"/>
  <c r="G46" i="4" s="1"/>
  <c r="D80" i="6" s="1"/>
  <c r="E80" i="6" s="1"/>
  <c r="G165" i="2" l="1"/>
  <c r="K171" i="2" s="1"/>
  <c r="K172" i="2" s="1"/>
  <c r="D78" i="6" s="1"/>
  <c r="E78" i="6" s="1"/>
  <c r="E82" i="6" s="1"/>
  <c r="B39" i="6" s="1"/>
  <c r="C39" i="6" s="1"/>
  <c r="M165" i="2"/>
  <c r="G174" i="2"/>
</calcChain>
</file>

<file path=xl/sharedStrings.xml><?xml version="1.0" encoding="utf-8"?>
<sst xmlns="http://schemas.openxmlformats.org/spreadsheetml/2006/main" count="1452" uniqueCount="903">
  <si>
    <t>FICHA ÌNDICE DE SEGURIDAD EN INSTITUCIÒN EDUCATIVA (ISIE)</t>
  </si>
  <si>
    <t xml:space="preserve">   I.  INFORMACIÒN GENERAL DEL LOCAL EDUCATIVO</t>
  </si>
  <si>
    <t xml:space="preserve"> 1. DATOS DEL LOCAL EDUCATIVO</t>
  </si>
  <si>
    <t>Nombre de la IE</t>
  </si>
  <si>
    <t>Código de local</t>
  </si>
  <si>
    <t>Teléfono de la IE</t>
  </si>
  <si>
    <t>Dirección</t>
  </si>
  <si>
    <t>DRE/GRE</t>
  </si>
  <si>
    <t>UGEL</t>
  </si>
  <si>
    <t>Red educativa Nº</t>
  </si>
  <si>
    <t>Departamento</t>
  </si>
  <si>
    <t>Provincia</t>
  </si>
  <si>
    <t xml:space="preserve">Distrito </t>
  </si>
  <si>
    <t>Centro poblado</t>
  </si>
  <si>
    <t>Área geográfica</t>
  </si>
  <si>
    <t>Altitud (m.s.n.m.)</t>
  </si>
  <si>
    <t>Nivel / Modalidad educativa</t>
  </si>
  <si>
    <t>Tipo de gestión</t>
  </si>
  <si>
    <t>Característica de la IE</t>
  </si>
  <si>
    <t>Turno</t>
  </si>
  <si>
    <t>Total de docentes</t>
  </si>
  <si>
    <t>Total de personal administrativo</t>
  </si>
  <si>
    <t>Total de estudiantes de nivel  inicial</t>
  </si>
  <si>
    <t>Total de varones</t>
  </si>
  <si>
    <t>Total de mujeres</t>
  </si>
  <si>
    <t>Total  de estudiantes de nivel primaria</t>
  </si>
  <si>
    <t>Total  de estudiantes de nivel secundaria</t>
  </si>
  <si>
    <t xml:space="preserve"> 2. DATOS DEL DIRECTOR</t>
  </si>
  <si>
    <t>Nombres y apellidos del director (a)</t>
  </si>
  <si>
    <r>
      <t xml:space="preserve">Condición                              </t>
    </r>
    <r>
      <rPr>
        <i/>
        <sz val="10"/>
        <color rgb="FF000000"/>
        <rFont val="Arial"/>
      </rPr>
      <t>(circule un código)</t>
    </r>
  </si>
  <si>
    <t>Designado………….1                                               Encargado ……….   2</t>
  </si>
  <si>
    <t>Tiempo en el cargo</t>
  </si>
  <si>
    <t xml:space="preserve">Correo electrónico </t>
  </si>
  <si>
    <t>Teléfono celular del director</t>
  </si>
  <si>
    <t xml:space="preserve"> 3. DATOS DEL APLICADOR</t>
  </si>
  <si>
    <t>Nombres y apellidos del aplicador de la ficha</t>
  </si>
  <si>
    <t xml:space="preserve">       </t>
  </si>
  <si>
    <t>DNI del aplicador</t>
  </si>
  <si>
    <t xml:space="preserve">              </t>
  </si>
  <si>
    <t>Teléfono celular del aplicador</t>
  </si>
  <si>
    <t>Cargo del aplicador</t>
  </si>
  <si>
    <t>Correo del aplicador</t>
  </si>
  <si>
    <t xml:space="preserve">Fecha de aplicación  </t>
  </si>
  <si>
    <t>Día……Mes…..Año……</t>
  </si>
  <si>
    <t>4. SITUACIÒN DEL PREDIO</t>
  </si>
  <si>
    <t>4.1 ¿La edificaciòn  es parte del patrimonio  cultural, inmueble reconocido por el Ministerio de Cultura?       SI (   )     NO (   )</t>
  </si>
  <si>
    <t xml:space="preserve">4.2 ¿La edificaciòn fue inspeccionada por Defensa Civil?                      SI   (   )      NO (   ) </t>
  </si>
  <si>
    <t>4.3 El estado de conservación de la edificación   es  Muy Bueno (   )   Bueno (   )        Regular  (   )                Malo  (   )  Muy Malo  (   )</t>
  </si>
  <si>
    <t>4.4</t>
  </si>
  <si>
    <r>
      <t>¿El predio se encuentra saneado (inscrito en los Registros Públicos</t>
    </r>
    <r>
      <rPr>
        <i/>
        <sz val="10"/>
        <color rgb="FF000000"/>
        <rFont val="Arial"/>
      </rPr>
      <t>)</t>
    </r>
    <r>
      <rPr>
        <sz val="10"/>
        <color rgb="FF000000"/>
        <rFont val="Arial"/>
      </rPr>
      <t>?</t>
    </r>
    <r>
      <rPr>
        <i/>
        <sz val="10"/>
        <color rgb="FF000000"/>
        <rFont val="Arial"/>
      </rPr>
      <t xml:space="preserve">  (circule solo una alternativa)</t>
    </r>
    <r>
      <rPr>
        <sz val="10"/>
        <color rgb="FF000000"/>
        <rFont val="Arial"/>
      </rPr>
      <t xml:space="preserve">          Si…………....1                         NO…….       .2</t>
    </r>
  </si>
  <si>
    <t>4.5</t>
  </si>
  <si>
    <t>¿Cuál es el código del inmueble del predio?   (Este código es el que se otorga al predio, registrado en el MARGESI de bienes del MINEDU). El MARGESI es un registro administrativo que procede cuando se tiene informaciòn de la existencia de un predio asignado al MINEDU.</t>
  </si>
  <si>
    <t xml:space="preserve">                  </t>
  </si>
  <si>
    <t>4.6</t>
  </si>
  <si>
    <t>¿Qué institución, organismo o empresa ejecutò la edificaciòn?</t>
  </si>
  <si>
    <t xml:space="preserve">a.Gobierno Nacional/Proyecto Especial (   )                                            e. Organismo sin fines de lucro ( )                                                                                                                                                                                                                                                                         b.Gobierno regional/local (   )                                                                       f.  Empresa privada (  )                                                                                                                                                                                                                                                                                                                         c. APAFA/Autoconstrucciòn (   )                                                                    g. Otro  (Especifique) .....................                                                                                                                                                                                   d. Entidades cooperantes (   )                             </t>
  </si>
  <si>
    <t>4.7</t>
  </si>
  <si>
    <r>
      <t xml:space="preserve">¿Quién es el propietario del predio?                      </t>
    </r>
    <r>
      <rPr>
        <sz val="8"/>
        <color rgb="FF000000"/>
        <rFont val="Arial"/>
      </rPr>
      <t xml:space="preserve">(circule solo una alternativa)  </t>
    </r>
    <r>
      <rPr>
        <b/>
        <sz val="8"/>
        <color rgb="FF000000"/>
        <rFont val="Arial"/>
      </rPr>
      <t xml:space="preserve"> </t>
    </r>
    <r>
      <rPr>
        <sz val="10"/>
        <color rgb="FF000000"/>
        <rFont val="Arial"/>
      </rPr>
      <t xml:space="preserve">                                       </t>
    </r>
  </si>
  <si>
    <t xml:space="preserve">a.MINEDU  (  )                                                                                                                                            d.  Persona juridica  (  )  Especifique.........                                                                                                                                                             b.Otro sector del Gobierno Nacional (  )  Especifique.....                                                        e. Propiedad de terceros (  ) Especifique …....                                                                                                                  c.Persona natural (  )                                                                                                                                f.  No especififica (  )                                                                                                                                                                                                                                                                                                                                                                             </t>
  </si>
  <si>
    <t>¿Cuenta con documento que acreditan la propiedad del predio?</t>
  </si>
  <si>
    <t>Si…………....1                       NO…….       .2</t>
  </si>
  <si>
    <r>
      <t xml:space="preserve">Documentos que acreditan la propiedad del predio                            </t>
    </r>
    <r>
      <rPr>
        <sz val="8"/>
        <color rgb="FF000000"/>
        <rFont val="Arial"/>
      </rPr>
      <t xml:space="preserve">(circule solo una alternativa)  </t>
    </r>
    <r>
      <rPr>
        <sz val="10"/>
        <color rgb="FF000000"/>
        <rFont val="Arial"/>
      </rPr>
      <t xml:space="preserve">    </t>
    </r>
  </si>
  <si>
    <t xml:space="preserve">a.Partida electrónica   (   )                                                                                        d) Tomo/Foja/ Asiento (  )                                                                                                                                                                                                                     b.Código de predio (   )                                                                                               e)   Ninguno  (  )                                                                                                                                                                                                                         c.Ficha   (   )                                                                                 </t>
  </si>
  <si>
    <t>5. MATERIAL PREDOMINANTE DEL LOCAL EDUCATIVO    (Circule según corresponda y complete la informaciòn)</t>
  </si>
  <si>
    <t>Material predominante en  muros</t>
  </si>
  <si>
    <t>Material predominante en  pisos</t>
  </si>
  <si>
    <t>1. Muros de ladrilllo  tarrajeados                                                                                                                                                                                                                                                                                                                                                                                                                                 2. Muros de ladrillos enchapados con ceràmicos,laja,màrmol,madera,etc.                                                                                                                                                                                                                                                                                                                                                                                                                                                                                                                                                                                                                                   3. Muros de ladrillo caravista                                                                                                                                                                                                                                                                                                                                                                                                                                                        4. Muros de drywall o fibrocemento                                                                                                                                                                                                                                                                                                                                                                                                                  5. Muros de paneles de madera                                                                                                                                                                                                                                                                                                                                                                                                                                                                                                                                                                                                                                                                                        6. Muros de adobe                                                                                                                                                                                                      7. Muros de adobe  reforzado con malla electrosoldada y similares                                                                                                                8. Otro material .................................................................................................. (especifique)</t>
  </si>
  <si>
    <t>1. Parquet o madera pulida                                                                                                                                                                                                                                                                                                                                                                                                                                                                                                                                                                                                                                         2. Làminas asfàlticas,vinilicos o similares.                                                                                                                                                                                                                                                                                                                                                                                                                                                                                                                                                                                                                                                                                                                                                                                                                                                                                                                                                                                                                                            3. Piso de caucho                                                                                                                                                                                                                                                                                                                                                                                                                                                           4. Losetas,terrazos o similares.                                                                                                                                                                                                                                                                                                                                                                                                                                                5. Ceràmicos                                                                                                                                                                                                                                                                                                                                                                                                                                                                              6. Madera (entablados)                                                                                                                                                                                                                                                                                                                                                                                                                                                                                                                           7. Cemento                                                                                                                                                                                                                                                                                                                                                                8. Tierra                                                                                                                                                                                                                                   9.Otro material   .................................................................(especifique)</t>
  </si>
  <si>
    <t>Material predominante en techos</t>
  </si>
  <si>
    <t>Aparatos sanitarios : tipo</t>
  </si>
  <si>
    <t>1. Concreto                                                                                                                                                                                                                                                                                                                                                                                                                                                           2. Tejas de arcilla                                                                                                                                                                                                                                                                                                                                                                                                                                                                                                                                                                                                  3. Planchas termoacùsticas,calaminas.                                                                                                                                                                                                                                                                                                                                                                                                                                                                                                                                                                                                            4. Planchas fibrocemento                                                                                                                                                                                                                                                                                                                                                                                                                                             5. Fibras vegetales ( esteras,paja,palmas,etc. )                                                                                                                                                                                                                                                                                                                                                                                                                             6. Madera                                                                                                                                                                         7. Otro material.............................................................................................. (especifique)</t>
  </si>
  <si>
    <t xml:space="preserve">1. Inodoro turco (inodoro sin taza con un agujero en el piso) .. . ...Total:..................                                                                                                                                                                                                                                                       2. Inodoros de adulto (docentes,administrativos, de servicio)......Total...................                                                                                                                                                                  3. Inodoro de estudiantes    ........................................................Total...................                                                                                                     4. Inodoro de niños /niñas..........................................................Total..................                                                                          5. Lavadero lineal de nivel inicial.................................................Total.................                                                                                                                                                                                                                                                                                                                                                                                                                                                                                                                                                 6. Lavadero lineal nivel primaria....................................... ...........Total ................                                                                                   7. Lavadero lineal nivel secundaria.............................................Total.................                                                                                                                                  8.Urinario de una pieza montado en pared..................................Total   ...............                                                                 9. Urinario Corrido.......................................................................Total................                                                                              10.Letrinas de hoyo seco   ..........................................................Total................                                                                   11. Pozo séptico-percolador…………………………….................................Total.................                                                                                                                                                                  12. Otro tipo de aparato sanitario (especifique).............................Total................ </t>
  </si>
  <si>
    <t xml:space="preserve">6.SERVICIOS BÀSICOS </t>
  </si>
  <si>
    <t xml:space="preserve">a) Agua </t>
  </si>
  <si>
    <t xml:space="preserve">a1. Acceso a la  red pùblica:              SI ( )  NO ( )                           Funciona    SI ( )  NO ( )                             Agua potable/clorado       SI ( )  NO ( )   </t>
  </si>
  <si>
    <t xml:space="preserve">a2. Fuente de abastecimiento : Rio (  )     Acequia/manantial (  )           Pozo   (  )   Camiòn cisterna o similar (   ) 
Otro modo de abastecimiento:                                                                                                                                                                       </t>
  </si>
  <si>
    <t>a3 Horas de abastecimiento: 24 horas  (  )                  12 horas ( )              Horas  de: ……………….a:………………….</t>
  </si>
  <si>
    <t>a4. Almacenamiento:         Tanque elevado ( )  Cisterna (  )          Otro: especifique………………………..</t>
  </si>
  <si>
    <t>a5. Distancia aproximada al punto de agua principal …………………</t>
  </si>
  <si>
    <t>b) Desagüe</t>
  </si>
  <si>
    <t xml:space="preserve">b1. Acceso a la  red pùblica:            SI ( )  NO ( )                              Funciona    SI ( )  NO ( )                          </t>
  </si>
  <si>
    <t xml:space="preserve">b2 Tipo de conexión de desagüe:  Red pública (  )   Río, acequia o canal (  )   Tanque sèptico  (  )   Zanja Filtrante (  )  Pozo percolador ( ) Biodigestor (  )  Pozo sin tratamiento (  )    Otro modo de evacuaciòn (  )..                                                                                                                                                                                                                                                                                           </t>
  </si>
  <si>
    <t xml:space="preserve">b3. Distancia aproximada  al punto de desague principal: </t>
  </si>
  <si>
    <t>c) Energia elèctrica</t>
  </si>
  <si>
    <t xml:space="preserve">c1. Acceso a la  red pùblica:              SI ( )  NO ( )                    Funciona    SI ( )  NO ( )    </t>
  </si>
  <si>
    <t>c2 Horas de abastecimiento: 24 horas  (  )                  12 horas ( )              Horas de: ……………….a:………………….</t>
  </si>
  <si>
    <t>c3. Otro modo de abastecimiento:</t>
  </si>
  <si>
    <t>d) Alumbrado pùblico</t>
  </si>
  <si>
    <t xml:space="preserve">d1. Acceso a la  red pùblica:               SI ( )  NO ( )                                       Funciona    SI ( )  NO ( )            </t>
  </si>
  <si>
    <t>d2. Observaciones:</t>
  </si>
  <si>
    <t>e) Gas</t>
  </si>
  <si>
    <t xml:space="preserve">e1. Instalaciones de gas         SI ( )  NO ( )   </t>
  </si>
  <si>
    <t>e2. Otro modo de abastecimiento:</t>
  </si>
  <si>
    <t>f) Recolecciòn de basura</t>
  </si>
  <si>
    <t xml:space="preserve">f1. Acceso a la  red pùblica:              SI ( )  NO ( )    </t>
  </si>
  <si>
    <t>f2. Observaciones:</t>
  </si>
  <si>
    <t>g)Telecomunicaciones</t>
  </si>
  <si>
    <t xml:space="preserve">g1.Telefonìa fija  (  )  </t>
  </si>
  <si>
    <t xml:space="preserve">Telefonìa mòvil (  ) </t>
  </si>
  <si>
    <t xml:space="preserve">                                       Telèfono Comunitario (  )
</t>
  </si>
  <si>
    <t xml:space="preserve">Telèfono satelital (  ) </t>
  </si>
  <si>
    <t>Radiocomunicaciones (   )</t>
  </si>
  <si>
    <t>Internet (  )</t>
  </si>
  <si>
    <t>g2. Otros especificar:</t>
  </si>
  <si>
    <t xml:space="preserve">h) Càmara de seguridad  </t>
  </si>
  <si>
    <t xml:space="preserve">Cuenta con càmaras de segurIdad   operativas                SI (     )            NO (   )                    NO CUENTA  (   ) </t>
  </si>
  <si>
    <t>i) Cuenta con reflectores</t>
  </si>
  <si>
    <t xml:space="preserve">Cuenta con reflectores  operativos                SI (     )            NO (   )                    NO CUENTA  (   ) </t>
  </si>
  <si>
    <t xml:space="preserve">j) Uso de energìa solar :    </t>
  </si>
  <si>
    <t xml:space="preserve">Panel solar  fotovoltaico SI ( )  NO ( )                          Termas solares  SI ( )  NO ( )  </t>
  </si>
  <si>
    <t>k) Àreas verdes</t>
  </si>
  <si>
    <t xml:space="preserve">Existe àreas verdes al interior de la IE   SI ( )  NO ( ) </t>
  </si>
  <si>
    <t xml:space="preserve">Cercania de la IE con  àreas verdes  SI ( )  NO ( ) </t>
  </si>
  <si>
    <t>7. CROQUIS DE UBICACIÓN DEL LOCAL EDUCATIVO CON VISTA DE PABELLONES Y PISOS</t>
  </si>
  <si>
    <t xml:space="preserve"> OBSERVACIONES</t>
  </si>
  <si>
    <t>II. CONDICIONES DE SEGURIDAD - ESTRUCTURAL</t>
  </si>
  <si>
    <t xml:space="preserve">1. </t>
  </si>
  <si>
    <r>
      <t xml:space="preserve">IDENTIFICAR PABELLONES Y AMBIENTES  DEL  LOCAL EDUCATIVO A EVALUAR                                                                                                                                                                                                   </t>
    </r>
    <r>
      <rPr>
        <sz val="14"/>
        <color rgb="FF002060"/>
        <rFont val="Arial"/>
      </rPr>
      <t xml:space="preserve">Completar informaciòn de pabellones                                                                                                                                                                                                                                                                                                                                                                  </t>
    </r>
  </si>
  <si>
    <t>A</t>
  </si>
  <si>
    <t xml:space="preserve">PABELLÒN </t>
  </si>
  <si>
    <t>B</t>
  </si>
  <si>
    <t>C</t>
  </si>
  <si>
    <t>D</t>
  </si>
  <si>
    <t>E</t>
  </si>
  <si>
    <t>F</t>
  </si>
  <si>
    <t>Nº de aulas……………</t>
  </si>
  <si>
    <t>Nº de pisos……………</t>
  </si>
  <si>
    <t>Antigüedad (Año de construcción)…….……...........</t>
  </si>
  <si>
    <t>Entidad que construyò el pabellón ……………………………</t>
  </si>
  <si>
    <t>Entidad que construyò el pabellón …………………………………</t>
  </si>
  <si>
    <t>G</t>
  </si>
  <si>
    <t>H</t>
  </si>
  <si>
    <t>I</t>
  </si>
  <si>
    <t>J</t>
  </si>
  <si>
    <t>K</t>
  </si>
  <si>
    <t>L</t>
  </si>
  <si>
    <t>M</t>
  </si>
  <si>
    <t>N</t>
  </si>
  <si>
    <t>O</t>
  </si>
  <si>
    <t>P</t>
  </si>
  <si>
    <t>Q</t>
  </si>
  <si>
    <t>R</t>
  </si>
  <si>
    <t>Marque con una (X) los ambientes del local educativo  a evaluar</t>
  </si>
  <si>
    <t>AMBIENTES BÀSICOS</t>
  </si>
  <si>
    <t>AMBIENTES DE GESTIÓN ADMINISTRATIVA Y PEDAGÓGICA</t>
  </si>
  <si>
    <t>AMBIENTES DE BIENESTAR</t>
  </si>
  <si>
    <t>SERVICIOS GENERALES:</t>
  </si>
  <si>
    <t>SERVICIOS HIGIÈNICOS</t>
  </si>
  <si>
    <t>Tipo A</t>
  </si>
  <si>
    <t>Tipo B</t>
  </si>
  <si>
    <t>Tipo C</t>
  </si>
  <si>
    <t>Tipo D</t>
  </si>
  <si>
    <t xml:space="preserve">Tipo E: </t>
  </si>
  <si>
    <t>Tipo F</t>
  </si>
  <si>
    <t>Tipo G</t>
  </si>
  <si>
    <t xml:space="preserve">Aulas (   )              </t>
  </si>
  <si>
    <t>Biblioteca (   )</t>
  </si>
  <si>
    <t>Laboratorios                    (   )</t>
  </si>
  <si>
    <t>Sala de usos múltiples (SUM) (   )</t>
  </si>
  <si>
    <t>Losa multiuso (   )</t>
  </si>
  <si>
    <t>Áreas de descanso y/o de estar             (   )</t>
  </si>
  <si>
    <t xml:space="preserve">Espacio de cultivo                                  (   )            </t>
  </si>
  <si>
    <t>Dirección  (   )</t>
  </si>
  <si>
    <t xml:space="preserve">Cafetería  (   )                     </t>
  </si>
  <si>
    <t xml:space="preserve">Guardianía               (   )                                                                                                                                                                     </t>
  </si>
  <si>
    <t xml:space="preserve">SS.HH.  estudiantes                            (   ) 
</t>
  </si>
  <si>
    <t xml:space="preserve">Sala de                     psicomotricidad                    (  ) </t>
  </si>
  <si>
    <t>Hemeroteca (   )</t>
  </si>
  <si>
    <t>Talleres (   )</t>
  </si>
  <si>
    <t>Auditorio  (   )</t>
  </si>
  <si>
    <t>Piscinas   (   )</t>
  </si>
  <si>
    <t xml:space="preserve">Area de ingreso (      ) </t>
  </si>
  <si>
    <t>Espacio de crianza de animales  (   )</t>
  </si>
  <si>
    <t xml:space="preserve">Administración  (   )                       </t>
  </si>
  <si>
    <t>Quiosco   (   )</t>
  </si>
  <si>
    <t>Depòsito o almacén                                                                              general ( )</t>
  </si>
  <si>
    <t xml:space="preserve">SS.HH. niños (as)                               (   ) 
</t>
  </si>
  <si>
    <t xml:space="preserve"> Mediateca   (   )    </t>
  </si>
  <si>
    <t>Sala de danza            (   )</t>
  </si>
  <si>
    <t>Gimnasio   (   )</t>
  </si>
  <si>
    <t>Circulaciones verticales y horizontales (áreas de exhibición u otros)  (  )</t>
  </si>
  <si>
    <t>Jardines (  )</t>
  </si>
  <si>
    <t>Archivo  (   )</t>
  </si>
  <si>
    <t>Tòpico    (   )</t>
  </si>
  <si>
    <t xml:space="preserve">Maestranza (   )                                                                                                                                                                                                                                                                                                                                                                                                                                                                                                        </t>
  </si>
  <si>
    <t xml:space="preserve">SS.HH.  adultos            (docentes,administrativos, de servicio u otros)                 (  )                          </t>
  </si>
  <si>
    <t>Sala de innovación tecnológica    (    )</t>
  </si>
  <si>
    <t xml:space="preserve">Sala de música                   (       )            </t>
  </si>
  <si>
    <t>Polideportivo                                                                                                                                          (   )</t>
  </si>
  <si>
    <t>Patios   (   )</t>
  </si>
  <si>
    <t>Sala de docentes                  (   )</t>
  </si>
  <si>
    <t xml:space="preserve">Cocina     (   )       </t>
  </si>
  <si>
    <t xml:space="preserve"> Cuarto de máquinas (  )   </t>
  </si>
  <si>
    <t>Vestidores (   )</t>
  </si>
  <si>
    <t>Aula de innovación pedagógica (AIP)       (  )</t>
  </si>
  <si>
    <t>Oficina de coordinación pedagógica (  )</t>
  </si>
  <si>
    <t>Comedor  (   )</t>
  </si>
  <si>
    <t xml:space="preserve">Depòsito de basura ( )     </t>
  </si>
  <si>
    <t xml:space="preserve"> Oficina para personal  de gestiòn admininistrativa y pedagògica (  ) </t>
  </si>
  <si>
    <t xml:space="preserve">Oficina de coordinaciòn  de  Tutoria (   )                               </t>
  </si>
  <si>
    <t xml:space="preserve">Cuartos de limpieza                                   y aseo (   )        </t>
  </si>
  <si>
    <t>Taller de arte  (   )</t>
  </si>
  <si>
    <t>Residencia estudiantil                (   )</t>
  </si>
  <si>
    <t xml:space="preserve"> Estacionamiento       (   )</t>
  </si>
  <si>
    <t>Taller creativo       (   )</t>
  </si>
  <si>
    <t>Lactario (  )</t>
  </si>
  <si>
    <t>Cisternas ( )</t>
  </si>
  <si>
    <t xml:space="preserve">Taller de EPT                (   )                        </t>
  </si>
  <si>
    <t>Despensa  (   )</t>
  </si>
  <si>
    <t>Sub-estación eléctrica (   )</t>
  </si>
  <si>
    <t>Espacios exteriores               (  )</t>
  </si>
  <si>
    <t>Sala psicopedagógica  (  )</t>
  </si>
  <si>
    <t xml:space="preserve"> Módulo de conectividad               (   )</t>
  </si>
  <si>
    <t>Sala de Equipo del Servicio de Apoyo y asesoramiento a las Necesidades Educativas Especiales (SAANEE)  (   )</t>
  </si>
  <si>
    <t xml:space="preserve">Vigilancia/                          Caseta de control       (  )  </t>
  </si>
  <si>
    <t xml:space="preserve">Espacio temporal para el docente (  ) </t>
  </si>
  <si>
    <t>Cuarto elèctrico                (   )</t>
  </si>
  <si>
    <t>Fuente: RSG 239-2018  MINEDU, RVM N° 104-2019 MINEDU, RVM N°084-2019 MINEDU</t>
  </si>
  <si>
    <r>
      <rPr>
        <b/>
        <sz val="14"/>
        <color rgb="FF002060"/>
        <rFont val="Arial"/>
      </rPr>
      <t xml:space="preserve">SISTEMA ESTRUCTURAL  PREDOMINANTE DEL LOCAL EDUCATIVO </t>
    </r>
    <r>
      <rPr>
        <b/>
        <sz val="14"/>
        <rFont val="Arial"/>
      </rPr>
      <t xml:space="preserve">                                                                                                                                                                                                                                                             </t>
    </r>
    <r>
      <rPr>
        <sz val="11"/>
        <rFont val="Arial"/>
      </rPr>
      <t>(circule segùn  corresponda el sistema estructural)</t>
    </r>
  </si>
  <si>
    <t xml:space="preserve"> 2.1 ….Estructura de concreto armado y/o muros de albañilerìa (dual)</t>
  </si>
  <si>
    <t xml:space="preserve"> 2.2.....Albañilerìa confinada o armada </t>
  </si>
  <si>
    <t xml:space="preserve"> 2.3……………………………………………………………………………….Albañilerìa sin confinar</t>
  </si>
  <si>
    <t xml:space="preserve"> 2.4………………………….…..Adobe</t>
  </si>
  <si>
    <t xml:space="preserve"> 2.5…….... Estructuras metàlicas</t>
  </si>
  <si>
    <t xml:space="preserve"> 2.6………………...……………….....Mòdulos educativos prefabricados-PRONIED</t>
  </si>
  <si>
    <t xml:space="preserve">  2.7………………………….….Madera</t>
  </si>
  <si>
    <t xml:space="preserve"> 2.8….……………....Construcciones precarias (triplay,tapial, quincha, similares)</t>
  </si>
  <si>
    <t xml:space="preserve"> 2.9……..Quincha mejorada (estructura  de  madera empotrada en una cimentaciòn de concreto, tejida con caña y enlucida (revestimiento) con barro y mortero)</t>
  </si>
  <si>
    <t xml:space="preserve"> 2.10…………………………………………..…...…………………………………….…..Otros                   
                                                  (Especifique)</t>
  </si>
  <si>
    <t>RIESGO DE COLAPSO</t>
  </si>
  <si>
    <t>ESTADO DE LA EDIFICACIÒN</t>
  </si>
  <si>
    <t xml:space="preserve">NORMATIVIDAD </t>
  </si>
  <si>
    <t>Marcar con una x según corresponda</t>
  </si>
  <si>
    <t>OBSERVACIONES</t>
  </si>
  <si>
    <t xml:space="preserve">SI </t>
  </si>
  <si>
    <t xml:space="preserve">NO </t>
  </si>
  <si>
    <t>NO APLICA</t>
  </si>
  <si>
    <t>3.1</t>
  </si>
  <si>
    <t xml:space="preserve"> ¿La cimentación o parte de ella   se encuentra expuesta, inestable en riesgo de colapso?          </t>
  </si>
  <si>
    <t>RNE E050</t>
  </si>
  <si>
    <t>X</t>
  </si>
  <si>
    <t>3.2</t>
  </si>
  <si>
    <r>
      <t>¿La edificaciòn presenta</t>
    </r>
    <r>
      <rPr>
        <b/>
        <sz val="10"/>
        <rFont val="Arial"/>
      </rPr>
      <t xml:space="preserve"> techo</t>
    </r>
    <r>
      <rPr>
        <sz val="10"/>
        <rFont val="Arial"/>
      </rPr>
      <t xml:space="preserve"> con vigas o  viguetas agrietadas ?</t>
    </r>
  </si>
  <si>
    <t>RNE E060</t>
  </si>
  <si>
    <t>3.3</t>
  </si>
  <si>
    <r>
      <t xml:space="preserve">¿La edificaciòn  presenta </t>
    </r>
    <r>
      <rPr>
        <b/>
        <sz val="10"/>
        <rFont val="Arial"/>
      </rPr>
      <t>elementos estructurales (</t>
    </r>
    <r>
      <rPr>
        <sz val="10"/>
        <rFont val="Arial"/>
      </rPr>
      <t>viga,muro,columnas,techo) afectada severamente por la humedad?</t>
    </r>
  </si>
  <si>
    <t>RNE GE 0.40 Art. 11</t>
  </si>
  <si>
    <t>3.4</t>
  </si>
  <si>
    <r>
      <t xml:space="preserve">¿La edificaciòn presenta </t>
    </r>
    <r>
      <rPr>
        <b/>
        <sz val="10"/>
        <rFont val="Arial"/>
      </rPr>
      <t xml:space="preserve">muros </t>
    </r>
    <r>
      <rPr>
        <sz val="10"/>
        <rFont val="Arial"/>
      </rPr>
      <t xml:space="preserve"> agrietados o inclinados?</t>
    </r>
  </si>
  <si>
    <t>3.5</t>
  </si>
  <si>
    <r>
      <t>¿La edificaciòn presenta</t>
    </r>
    <r>
      <rPr>
        <b/>
        <sz val="10"/>
        <rFont val="Arial"/>
      </rPr>
      <t xml:space="preserve"> encuentros de elementos estructurales </t>
    </r>
    <r>
      <rPr>
        <sz val="10"/>
        <rFont val="Arial"/>
      </rPr>
      <t>agrietados o separados?</t>
    </r>
  </si>
  <si>
    <t>3.6</t>
  </si>
  <si>
    <r>
      <t>¿La edificaciòn  presenta</t>
    </r>
    <r>
      <rPr>
        <b/>
        <sz val="10"/>
        <rFont val="Arial"/>
      </rPr>
      <t xml:space="preserve"> columnas</t>
    </r>
    <r>
      <rPr>
        <sz val="10"/>
        <rFont val="Arial"/>
      </rPr>
      <t xml:space="preserve"> fracturadas?</t>
    </r>
  </si>
  <si>
    <t>ANTECEDENTES DE LA EDIFICACIÒN</t>
  </si>
  <si>
    <t>4.1</t>
  </si>
  <si>
    <t xml:space="preserve">¿La edificaciòn educativa  se encuentra declarada inhabitable (Alto Riesgo) por Defensa Civil?                       </t>
  </si>
  <si>
    <t>Artículo 93º, inciso 3, de la Ley Orgánica de Municipalidades Nº 27972</t>
  </si>
  <si>
    <t>4.2</t>
  </si>
  <si>
    <t>¿Han sido subsanadas las observaciones  por  Defensa Civil sobre deficiencias  de carácter estructural ?</t>
  </si>
  <si>
    <t>RNE  G.010 Art. 5</t>
  </si>
  <si>
    <t>4.3</t>
  </si>
  <si>
    <t xml:space="preserve"> ¿La edificaciòn educativa   fue construida por APAFA/autoconstrucciòn ?           </t>
  </si>
  <si>
    <t>DS Nº 006-2017-VIVIENDA -TITULO III -Art. 6</t>
  </si>
  <si>
    <t xml:space="preserve">¿La edificaciòn educativa   es mayor a (3) pisos?                                                                                                     </t>
  </si>
  <si>
    <t>DS N° 002-2018 PCM ;                                                                                                                                                                                                                                                                                                                                                                                                                      RVM Nº 084-2019 MINEDU-TITULO III- 9.1.1.</t>
  </si>
  <si>
    <t xml:space="preserve"> ¿La edificaciòn ha sido remodelada o acondicionada  para uso educativo (antes tenÌa otro uso)?  </t>
  </si>
  <si>
    <t>DS N° 002-2018 PCM;                          RNE G.030 -Art. 8.</t>
  </si>
  <si>
    <t xml:space="preserve">¿La edificaciòn educativa  tiene antecedentes de modificaciones,remodelaciones, adecuaciones ?   </t>
  </si>
  <si>
    <t>RNE GE 0.40 Art. 10</t>
  </si>
  <si>
    <t xml:space="preserve">¿La edificaciòn educativa  tiene antecedentes de daños significativos  por sismo,tsunami,lluvias intensas, huaico,deslizamiento,FEN,entre otros ?   </t>
  </si>
  <si>
    <t>RNE GE 0.40 Art. 17</t>
  </si>
  <si>
    <t>CIMENTACIÒN</t>
  </si>
  <si>
    <t>5.1</t>
  </si>
  <si>
    <t>¿La cimentación o parte de ella  se encuentra expuesta , inestable  en riesgo de colapso  como consecuencia de filtraciones de agua?</t>
  </si>
  <si>
    <t>RNE E.050 Art. 36</t>
  </si>
  <si>
    <t>5.2</t>
  </si>
  <si>
    <t>¿La cimentación o parte de ella   se encuentra expuesta , inestable  en riesgo de colapso  como consecuencia de  erosión?</t>
  </si>
  <si>
    <t>RNE E.050 Art. 35</t>
  </si>
  <si>
    <t>5.3</t>
  </si>
  <si>
    <t>¿La cimentación o parte de ella  se encuentra expuesta , inestable  en riesgo de colapso  como consecuencia de socavamiento?</t>
  </si>
  <si>
    <t>5.4</t>
  </si>
  <si>
    <t>¿La cimentación o parte de ella   se encuentra expuesta , inestable  en riesgo de colapso  como consecuencia de hundimientos de suelos?</t>
  </si>
  <si>
    <t>RNE E.050 Art. 35-35.4</t>
  </si>
  <si>
    <t xml:space="preserve">  ESTRUCTURA  DE CONCRETO</t>
  </si>
  <si>
    <t>COMPLETAR PARA ESTRUCTURAS DE CONCRETO / ALBAÑILERIA</t>
  </si>
  <si>
    <t>COLUMNAS Y VIGAS DE CONCRETO</t>
  </si>
  <si>
    <t>6.1</t>
  </si>
  <si>
    <t>¿Las columnas y vigas de concreto   presentan deterioro por humedad, producido por filtraciones de tanques y cisternas de almacenamiento de agua, tuberías rotas, por lluvias, etc.?</t>
  </si>
  <si>
    <t>RNE GE.040  Art. 17,G.010  Art. 5.item a.</t>
  </si>
  <si>
    <t>6.2</t>
  </si>
  <si>
    <t>¿Las columnas y vigas de concreto   presentan daños (fisuras, grietas)?</t>
  </si>
  <si>
    <t>RNE GE.040  Art. 11 y 12 , G.010  Art. 5.item a</t>
  </si>
  <si>
    <t>6.3</t>
  </si>
  <si>
    <t>¿Las columnas y vigas de concreto   presentan varillas de acero expuestas a la intemperie sin recubrimiento?</t>
  </si>
  <si>
    <t>RNE GE.040  Art. 11 y 12, G.010  Art. 5.item a</t>
  </si>
  <si>
    <t>6.4</t>
  </si>
  <si>
    <t>¿Las columnas y vigas de concreto  presentan daños (deflexiones, pandeos)?</t>
  </si>
  <si>
    <t>6.5</t>
  </si>
  <si>
    <t>¿Las estructuras  de concreto armado  (columnas y vigas) presentan daños  por flexiones, pandeos,grietas,fisuras?</t>
  </si>
  <si>
    <t>RNE GE.040  Art. 11 y 12- G.010  Art. 5.item a.</t>
  </si>
  <si>
    <t xml:space="preserve">TECHO DE CONCRETO </t>
  </si>
  <si>
    <t>6.6</t>
  </si>
  <si>
    <t>¿El techo de concreto presenta  deterioro por humedad producido por filtraciones de tanques y cisternas de almacenamiento de agua, tuberias rotas, por lluvias, etc.?</t>
  </si>
  <si>
    <t>RNE GE.040  Art. 16 y 17.</t>
  </si>
  <si>
    <t>6.7</t>
  </si>
  <si>
    <t>¿El  techo de concreto  presenta  daños (fisuras, grietas)?</t>
  </si>
  <si>
    <t>RNE E.060</t>
  </si>
  <si>
    <t>6.8</t>
  </si>
  <si>
    <t>¿El  techo de concreto   presenta  mechas  de acero expuestas a la intemperie  sin recubrimiento?</t>
  </si>
  <si>
    <t>6.9</t>
  </si>
  <si>
    <t>¿El techo  de concreto  presenta daños (deflexiones, pandeos) ?</t>
  </si>
  <si>
    <t>MURO DE  CONCRETO ARMADO (PLACAS)</t>
  </si>
  <si>
    <t>6.10</t>
  </si>
  <si>
    <t>¿Los muros de concreto armado  presentan daños  por fisuras?</t>
  </si>
  <si>
    <t>6.11</t>
  </si>
  <si>
    <t>¿Los muros de concreto armado   presentan daños  por grietas?</t>
  </si>
  <si>
    <t>MURO DE CONTENCIÒN DE CONCRETO</t>
  </si>
  <si>
    <t>6.12</t>
  </si>
  <si>
    <t xml:space="preserve"> ¿ En terrenos con pendiente el muro de contenciòn presenta  fisuras / afloramiento de    sales  que, pone en riesgo el local educativo?</t>
  </si>
  <si>
    <t>RNE E.060-Capìtulo 14-14.8,14.9</t>
  </si>
  <si>
    <t>6.13</t>
  </si>
  <si>
    <t>¿ En terrenos con pendiente el muro de  contenciòn presenta agrietamiento/colapso que pone en riesgo el local educativo?</t>
  </si>
  <si>
    <t>ESCALERAS DE CONCRETO</t>
  </si>
  <si>
    <t>6.14</t>
  </si>
  <si>
    <t>¿Las escaleras  de concreto   presentan daños ( fisuras, grietas)?</t>
  </si>
  <si>
    <t>RNE GE.040 Art. 11</t>
  </si>
  <si>
    <t xml:space="preserve">ESTRUCTURA  DE ALBAÑILERIA </t>
  </si>
  <si>
    <t>NO</t>
  </si>
  <si>
    <t xml:space="preserve">ALBAÑILERIA </t>
  </si>
  <si>
    <t>7.1</t>
  </si>
  <si>
    <t>¿En el pabellón los muros de ladrillo  cuentan con elementos de concreto armado de confinamiento y amarres en  cimientos,columnas, vigas de concreto y techo de concreto?</t>
  </si>
  <si>
    <t>RNE E.070</t>
  </si>
  <si>
    <t>7.2</t>
  </si>
  <si>
    <t>¿En las aulas  los muros de ladrillo  cuenta con elementos de concreto armado de confinamiento y amarres en cimientos,columnas,vigas y techo de concreto?</t>
  </si>
  <si>
    <t>7.3</t>
  </si>
  <si>
    <t>¿En las aulas los muros de ladrillo  cuentan con elementos de concreto armado de confinamiento y amarre en cimientos, columnas,vigas y sin techo de concreto?</t>
  </si>
  <si>
    <t>MUROS DE ALBAÑILERIA  (LADRILLO)</t>
  </si>
  <si>
    <t>7.4</t>
  </si>
  <si>
    <t>¿Los muros de ladrillo  presenta daños por fisuras?</t>
  </si>
  <si>
    <t>7.5</t>
  </si>
  <si>
    <t>¿Los muros de ladrillo presenta daños por grietas?</t>
  </si>
  <si>
    <t>7.6</t>
  </si>
  <si>
    <t>¿Los muros de ladrillo  presenta daños por inclinaciones,pandeos?</t>
  </si>
  <si>
    <t>7.7</t>
  </si>
  <si>
    <t xml:space="preserve"> ¿Los muros de ladrillo   presenta daños por humedad?</t>
  </si>
  <si>
    <t>7.8</t>
  </si>
  <si>
    <t xml:space="preserve"> ¿Los muros de ladrillo   presenta daños por afloramiento de sales?</t>
  </si>
  <si>
    <t>PARAPETOS</t>
  </si>
  <si>
    <t>7.9</t>
  </si>
  <si>
    <t>¿Los muros bajos de ladrillo (parapetos)  cuenta con elementos de concreto de confinamiento y estàn  amarrados por columnas  y/o vigas?</t>
  </si>
  <si>
    <t>7.10</t>
  </si>
  <si>
    <t>¿Los muros bajos de ladrillo (parapetos)  presentan  grietas,humedad,inclinaciòn?</t>
  </si>
  <si>
    <t>ESTRUCTURA DE ADOBE</t>
  </si>
  <si>
    <t>COMPLETAR PARA ESTRUCTURAS DE ADOBE</t>
  </si>
  <si>
    <t xml:space="preserve">MUROS DE ADOBE </t>
  </si>
  <si>
    <t>8.1</t>
  </si>
  <si>
    <r>
      <t xml:space="preserve">¿Los  muros de adobe   presentan daños por </t>
    </r>
    <r>
      <rPr>
        <b/>
        <sz val="10"/>
        <rFont val="Arial"/>
      </rPr>
      <t>grietas</t>
    </r>
    <r>
      <rPr>
        <sz val="10"/>
        <rFont val="Arial"/>
      </rPr>
      <t xml:space="preserve"> que afectan la estabilidad</t>
    </r>
    <r>
      <rPr>
        <b/>
        <sz val="10"/>
        <rFont val="Arial"/>
      </rPr>
      <t>?</t>
    </r>
  </si>
  <si>
    <t>RNE E.080</t>
  </si>
  <si>
    <t>8.2</t>
  </si>
  <si>
    <t>¿ Los muros de adobe presentan daños por fisuras?</t>
  </si>
  <si>
    <t>8.3</t>
  </si>
  <si>
    <r>
      <t>¿Los  muros de adobe  presentan daños por</t>
    </r>
    <r>
      <rPr>
        <b/>
        <sz val="10"/>
        <rFont val="Arial"/>
      </rPr>
      <t xml:space="preserve"> inclinaciones</t>
    </r>
    <r>
      <rPr>
        <sz val="10"/>
        <rFont val="Arial"/>
      </rPr>
      <t xml:space="preserve">  que afectan la estabilidad</t>
    </r>
    <r>
      <rPr>
        <b/>
        <sz val="10"/>
        <rFont val="Arial"/>
      </rPr>
      <t>?</t>
    </r>
  </si>
  <si>
    <t>8.4</t>
  </si>
  <si>
    <r>
      <t xml:space="preserve">¿Los  muros de adobe  presentan daños por </t>
    </r>
    <r>
      <rPr>
        <b/>
        <sz val="10"/>
        <rFont val="Arial"/>
      </rPr>
      <t>humedad</t>
    </r>
    <r>
      <rPr>
        <sz val="10"/>
        <rFont val="Arial"/>
      </rPr>
      <t xml:space="preserve"> que afectan la estabilidad</t>
    </r>
    <r>
      <rPr>
        <b/>
        <sz val="10"/>
        <rFont val="Arial"/>
      </rPr>
      <t>?</t>
    </r>
  </si>
  <si>
    <t>8.5</t>
  </si>
  <si>
    <t>¿Los  encuentros de muros de adobe  presentan amarres (confinamiento) inadecuados?</t>
  </si>
  <si>
    <t>ESTRUCTURAS METÀLICAS</t>
  </si>
  <si>
    <t>TECHOS DE ESTRUCTURA METÀLICAS</t>
  </si>
  <si>
    <t>9.1</t>
  </si>
  <si>
    <t>¿El techo de estructura metàlica en àreas exteriores  presenta deformaciones o pandeos excesivos y visibles que perjudican su estabilidad?</t>
  </si>
  <si>
    <t>RNE E.090</t>
  </si>
  <si>
    <t>9.2</t>
  </si>
  <si>
    <t xml:space="preserve"> ¿El techo de estructura metàlica de las aulas están oxidados o deteriorados?</t>
  </si>
  <si>
    <t>9.3</t>
  </si>
  <si>
    <t>¿Los  tijerales metálicos están oxidados y deteriorados?</t>
  </si>
  <si>
    <t>MÒDULOS  EDUCATIVOS  PREFABRICADOS-PRONIED</t>
  </si>
  <si>
    <t>9.4</t>
  </si>
  <si>
    <t>¿El techo de planchas metàlicas del mòdulo prefabricado  presenta deformaciones , pandeos,oxidaciòn y deterioro que afectan su estabilidad?</t>
  </si>
  <si>
    <t>9.5</t>
  </si>
  <si>
    <t>¿Los muros de planchas metàlicas, puertas, ventanas del mòdulo prefabricado presenta deformaciones , pandeos,oxidaciòn y deterioro que afectan su estabilidad?</t>
  </si>
  <si>
    <t>9.6</t>
  </si>
  <si>
    <t>¿Se realiza el mantenimiento y  la limpieza de las piezas metàlicas del mòdulo prefabricado  en su estructura y la rampa de acceso, evitando la acumulaciòn de polvo?</t>
  </si>
  <si>
    <t>9.7</t>
  </si>
  <si>
    <t xml:space="preserve">¿Las estructuras metàlicas que soportan las coberturas tipo mallas (lona,malla raschell,etc.) en àreas exteriores  presentan óxido y corrosión?                                           </t>
  </si>
  <si>
    <t>9.8</t>
  </si>
  <si>
    <t>¿Los apoyos, uniones y anclajes son seguros (tienen pernos y soldaduras en buen estado de conservación)?</t>
  </si>
  <si>
    <t>9.9</t>
  </si>
  <si>
    <t>¿Los juegos infantiles de carpintería metálica,madera o plàstico (tobogán, columpio, sube y baja, etc.)  son estables, seguros, estàn bien instalados y en buen estado de conservaciòn?</t>
  </si>
  <si>
    <t>RNE E.090,E.010,GE.040 Art. 11 y 12.</t>
  </si>
  <si>
    <t>ESTRUCTURA DE MADERA/BAMBÚ</t>
  </si>
  <si>
    <t>COMPLETAR PARA ESTRUCTURAS DE MADERA/BAMBU</t>
  </si>
  <si>
    <t>10.1</t>
  </si>
  <si>
    <t>¿Las columnas de madera  presentan (pandeos, apolillamiento, humedad,etc.) ?</t>
  </si>
  <si>
    <t>RNE E.010</t>
  </si>
  <si>
    <t>10.2</t>
  </si>
  <si>
    <t xml:space="preserve">¿Las vigas de madera  presentan (pandeos, apolillamiento, humedad, etc.)?  </t>
  </si>
  <si>
    <t>10.3</t>
  </si>
  <si>
    <t>¿Las correas o viguetas de madera  presentan ( pandeos, apolillamiento, humedad, etc.)?</t>
  </si>
  <si>
    <t>10.4</t>
  </si>
  <si>
    <t>¿Los muros y tabiques de madera  presentan  ( pandeos, apolillamiento, humedad,etc.) ?</t>
  </si>
  <si>
    <t>10.5</t>
  </si>
  <si>
    <t>¿Los techos de madera  presentan (pandeos, apolillamiento, humedad, etc.) ?</t>
  </si>
  <si>
    <t>10.6</t>
  </si>
  <si>
    <t>¿Los tijerales de madera  están deteriorados?</t>
  </si>
  <si>
    <t>10.7</t>
  </si>
  <si>
    <t>¿Las estructuras de bambú (postes,columnas,vigas,viguetas) presentan rajaduras, pandeos,deflexiones,etc.?</t>
  </si>
  <si>
    <t>RNE E.100</t>
  </si>
  <si>
    <t>CERCO PERIMÈTRICO DE CONCRETO/LADRILLO/ADOBE/METÀLICO/MADERA</t>
  </si>
  <si>
    <t>11.1</t>
  </si>
  <si>
    <t>¿El cerco perimétrico de concreto  presenta daños por fisuras, grietas?</t>
  </si>
  <si>
    <t>RNE E.060-Capìtulo 14-14.6</t>
  </si>
  <si>
    <t>11.2</t>
  </si>
  <si>
    <t>¿El cerco perimétrico de concreto  presenta daños por  inclinaciones?</t>
  </si>
  <si>
    <t>11.3</t>
  </si>
  <si>
    <t>¿El cerco perimétrico de concreto  presenta  varillas de acero expuestas a la intemperie?</t>
  </si>
  <si>
    <t>11.4</t>
  </si>
  <si>
    <t>¿El cerco perimétrico de concreto  presenta deterioro por humedad, producido por tuberías rotas, por lluvias, etc.?</t>
  </si>
  <si>
    <t>11.5</t>
  </si>
  <si>
    <t>¿El cerco perimétrico de ladrillo presenta daños por fisuras, grietas?</t>
  </si>
  <si>
    <t>RNE E.070 Capìtulo 9 Art 31.</t>
  </si>
  <si>
    <t>11.6</t>
  </si>
  <si>
    <t>¿El cerco perimétrico de ladrillo  presenta daños por inclinaciones?</t>
  </si>
  <si>
    <t>11.7</t>
  </si>
  <si>
    <t>¿El cerco perimétrico de ladrillo   presenta varillas de acero expuestas a la intemperie?</t>
  </si>
  <si>
    <t>11.8</t>
  </si>
  <si>
    <t>¿El cerco perimétrico de ladrillo presenta deterioro por humedad, producido por tuberías rotas, por lluvias, etc.?</t>
  </si>
  <si>
    <t>11.9</t>
  </si>
  <si>
    <t>¿El cerco perimétrico   presenta daños por degradación de los ladrillos de arcilla producto del intemperismo?</t>
  </si>
  <si>
    <t>X.</t>
  </si>
  <si>
    <t>11.10</t>
  </si>
  <si>
    <t>¿El cerco perimétrico de ladrillo   cuenta con elementos de concreto armado de confinamiento, amarre tales como: columnas y vigas ?</t>
  </si>
  <si>
    <t>11.11</t>
  </si>
  <si>
    <t>¿El cerco perimétrico  de adobe   presentan daños por grietas que afectan la estabilidad?</t>
  </si>
  <si>
    <t>RNE E.080;                                                 RVM Nº 084-2019 MINEDU 9.1.6.</t>
  </si>
  <si>
    <t>11.12</t>
  </si>
  <si>
    <t>¿ El cerco perimétrico  de adobe  presentan daños por fisuras?</t>
  </si>
  <si>
    <t>RNE E.080;                                                                                                                        RVM Nº 084-2019 MINEDU 9.1.6.</t>
  </si>
  <si>
    <t>11.13</t>
  </si>
  <si>
    <t>¿El cerco perimétrico  de adobe   presentan daños por inclinaciones  que afectan la estabilidad?</t>
  </si>
  <si>
    <t>RNE E.080;                                                  RVM Nº 084-2019 MINEDU 9.1.6.</t>
  </si>
  <si>
    <t>11.14</t>
  </si>
  <si>
    <t>¿El cerco perimétrico  de adobe  presentan daños por humedad que afectan la estabilidad?</t>
  </si>
  <si>
    <t>RNE E.080 ;                                                RVM Nº 084-2019 MINEDU 9.1.6.</t>
  </si>
  <si>
    <t>11.15</t>
  </si>
  <si>
    <t>¿El cerco perimétrico metálico  presenta daños por óxido, corrosión?</t>
  </si>
  <si>
    <t>RNE E.090;                                                 RVM Nº 084-2019 MINEDU 9.1.6.</t>
  </si>
  <si>
    <t>11.16</t>
  </si>
  <si>
    <t>¿El cerco perimétrico metálico presenta  elementos punzocortantes que pueden dañar a las personas?</t>
  </si>
  <si>
    <t>RNE E.090;                                                               RVM Nº 084-2019 MINEDU 9.1.6.</t>
  </si>
  <si>
    <t>11.17</t>
  </si>
  <si>
    <t>¿El cerco perimétrico de madera  presenta apolillamiento?</t>
  </si>
  <si>
    <t>RNE E.010;                                                                         RVM Nº 084-2019 MINEDU 9.1.6.</t>
  </si>
  <si>
    <t>COMPONENTE  DE SEGURIDAD ESTRUCTURAL  45 %</t>
  </si>
  <si>
    <t>ESTRUCTURAS DE CONCRETO/ALBAÑILERIA</t>
  </si>
  <si>
    <t>ESTRUCTURAS DE ADOBE</t>
  </si>
  <si>
    <t xml:space="preserve">ESTADO DE LA EDIFICACIÒN </t>
  </si>
  <si>
    <t>ANTECEDENTES</t>
  </si>
  <si>
    <t xml:space="preserve">CIMENTACIÒN </t>
  </si>
  <si>
    <t>ESTRUCTURAS DE CONCRETO</t>
  </si>
  <si>
    <t>ESTRUCTURA DE ALBAÑILERIA</t>
  </si>
  <si>
    <t>CERCO PERIMÈTRICO</t>
  </si>
  <si>
    <t>TOTAL</t>
  </si>
  <si>
    <t>ESTRUCTURAS DE  MADERA/BAMBÙ</t>
  </si>
  <si>
    <t>VALOR CÁLCULO</t>
  </si>
  <si>
    <t>III. CONDICIONES DE SEGURIDAD - FÌSICO FUNCIONAL</t>
  </si>
  <si>
    <t>1. MEDIOS DE EVACUACIÒN,SEÑALIZACIÒN Y OTROS</t>
  </si>
  <si>
    <t>NORMATIVIDAD</t>
  </si>
  <si>
    <t xml:space="preserve">OBSERVACIONES </t>
  </si>
  <si>
    <t>MEDIOS DE EVACUACIÒN Y OTROS</t>
  </si>
  <si>
    <t>1.1</t>
  </si>
  <si>
    <t>¿Los medios de evacuacion (pasadizos, escaleras, accesos y salidas) del local educativo presentan un ancho minimo de 1.20 m  y/o  que permitan la evacuación de las personas de manera segura ?</t>
  </si>
  <si>
    <t>RNE  A.010.</t>
  </si>
  <si>
    <t>1.2</t>
  </si>
  <si>
    <t>¿La escalera de evacuaciòn  cuenta con pasamanos a ambos lados separados de la pared un màximo de 5 cm?</t>
  </si>
  <si>
    <t>RNE  A.010. Art. 26 b</t>
  </si>
  <si>
    <t>1.3</t>
  </si>
  <si>
    <t>¿Las rampas  tienen barandas,pasamanos y pisos antideslizantes?</t>
  </si>
  <si>
    <t>RNE A.130. Art.16, A.120 Art 7</t>
  </si>
  <si>
    <t>1.4</t>
  </si>
  <si>
    <t>¿Al inicio y al final de las rampas cuenta con señalizaciòn podotàctil que advierten del cambio de nivel?</t>
  </si>
  <si>
    <t>RNE A.120. Art.31</t>
  </si>
  <si>
    <t>1.5</t>
  </si>
  <si>
    <t>¿Las escaleras  de evacuaciòn  cuenta con piso antideslizante?</t>
  </si>
  <si>
    <t>RNE  A.130 Art. 16</t>
  </si>
  <si>
    <t>1.6</t>
  </si>
  <si>
    <t>¿Los medios de evacuación (pasadizos, escaleras, accesos  y salidas) se encuentran libres de obstáculos?</t>
  </si>
  <si>
    <t>RNE  A.130 Art. 5,6 y 13</t>
  </si>
  <si>
    <t>1.7</t>
  </si>
  <si>
    <t>¿Los pisos son de material antideslizante, resistentes al tránsito intenso?</t>
  </si>
  <si>
    <t>RNE  A.040 Art. 14, item b</t>
  </si>
  <si>
    <t>1.8</t>
  </si>
  <si>
    <t>¿Las puertas de las aulas  y de otros ambientes de aprendizaje y enseñanza de uso educativo abren en el sentido de la evacuación, con un giro de 180°,  o permanecen abiertas en horarios de clases, sin obstruir la libre circulación y evacuación ?</t>
  </si>
  <si>
    <t>RM Nº 068-2020 VIVIENDA.Art.  16- Item b,RNE  A.130 Art.5 y 6.</t>
  </si>
  <si>
    <t>1.9</t>
  </si>
  <si>
    <t>¿Los ambientes  que tienen  un aforo mayor a cincuenta (50) personas cuentan por lo menos con dos (2) puertas distanciadas entre si para permitir rutas de evacuaciòn alternas?</t>
  </si>
  <si>
    <t>RM Nº 068-2020 VIVIENDA.Art.  16- Item 16.2</t>
  </si>
  <si>
    <t>1.10</t>
  </si>
  <si>
    <t>¿Las aberturas al exterior en tragaluces, escaleras y azotea cuentan con protección al vacío (parapetos) y son de altura mínima de 1 m  para evitar caídas al vacío?</t>
  </si>
  <si>
    <t>RNE  A.010. Art. 33</t>
  </si>
  <si>
    <t>1.11</t>
  </si>
  <si>
    <t xml:space="preserve">¿Se exhibe en un lugar visible el cartel de aforo (total y por piso)?   </t>
  </si>
  <si>
    <t>RM Nº 068-2020 VIVIENDA.Art. 13</t>
  </si>
  <si>
    <t>1.12</t>
  </si>
  <si>
    <t>¿Se ha protegido las superficies vidriadas con láminas de seguridad transparentes, especialmente las que den hacía corredores o áreas de seguridad?</t>
  </si>
  <si>
    <t>RM Nº 068-2020 VIVIENDA.Art.  14- Item e</t>
  </si>
  <si>
    <t>1.13</t>
  </si>
  <si>
    <t xml:space="preserve">¿Los ambientes cuentan con instalación de vidrios templado, laminados? </t>
  </si>
  <si>
    <t>1.14</t>
  </si>
  <si>
    <t>¿Se han instalado  rejas de seguridad en ambientes como aula de innovación, aulas de còmputo u otros espacios en los cuales se requiera  un control de ingreso?</t>
  </si>
  <si>
    <t>RDE Nº 038-2019-MINEDU/VMGI/PRONIED.</t>
  </si>
  <si>
    <t>1.15</t>
  </si>
  <si>
    <t>En zonas de altas temperaturas ¿Las ventanas cuentan con malla mosquitero para detener el ingreso de los insectos?</t>
  </si>
  <si>
    <t>¿Debajo de las escaleras que sirven  como medios de evacuación, se encuentra libre de material combustible o inflamable (cartones, muebles, plásticos, otros similares) ?</t>
  </si>
  <si>
    <t>RNE A.010 Art. 26, b16.</t>
  </si>
  <si>
    <t>DISPOSITIVOS DE SEGURIDAD, ELEMENTOS DE EMERGENCIA Y CARTELES DE SEGURIDAD EN LOCALES  EDUCATIVOS</t>
  </si>
  <si>
    <t>¿ El local educativo cuenta con plano de señalización y rutas de evacuación y/o croquis de señalización y rutas de evacuación?</t>
  </si>
  <si>
    <t>RSG Nº 302-2019- MINEDU; RJ N° 016-2018-CENEPRED/J.</t>
  </si>
  <si>
    <t>¿El plano de señalización y rutas de evacuación y/o croquis de señalización y rutas de evacuación concuerda con la realidad en cuanto a: rutas de escape e indicación de salidas, ubicación de luces de emergencia, extintores, gabinetes contra incendios y elementos de detección, señalización y zonas de seguridad?</t>
  </si>
  <si>
    <t>¿Todos los  medios de evacuación están provistos de iluminaciòn  de emergencia que garantiza un periodo de 90 minutos en el caso de un corte de fluido eléctrico?</t>
  </si>
  <si>
    <t>RNE  A.130 Art. 40</t>
  </si>
  <si>
    <t>1.20</t>
  </si>
  <si>
    <t>¿El local  educativo cuenta con kit básico de dispositivos de seguridad, elementos de emergencia y carteles de seguridad?</t>
  </si>
  <si>
    <t>RSG Nº 302-2019- MINEDU</t>
  </si>
  <si>
    <t>¿Las puertas con superficies vidriadas tienen  bandas señalizadoras entre 0.90 m y 1.20 m de  altura?</t>
  </si>
  <si>
    <t>RNE A.020 -Art. 19</t>
  </si>
  <si>
    <t>¿El botiquín de primeros auxilios contiene materiales para apoyar  la atención inmediata de una persona que ha sufrido un accidente o un problema de salud leve , así con un kit de protección personal (mascarilla quirúrgica desechable, guantes desechables de látex o vinilo, mandilón de uso individual, protector ocular, loción a base de alcohol, jabón, pañuelos o toallas desechables).</t>
  </si>
  <si>
    <t xml:space="preserve"> MINSA 2018;                                                               ESSALUD 2020.</t>
  </si>
  <si>
    <t>ACABADOS</t>
  </si>
  <si>
    <t>COBERTURA FINAL , COBERTURA LIGERA, MALLA</t>
  </si>
  <si>
    <t xml:space="preserve">¿Si el techo es de losa aligerada, presenta cobertura final de ladrillos pasteleros en el último nivel de la edificación para protección ante lluvias?  </t>
  </si>
  <si>
    <t>RNE GE.040 Art. 16</t>
  </si>
  <si>
    <t xml:space="preserve">¿Si el techo es de losa aligerada, presenta cobertura final ( tejas de arcilla, planchas termoacústicas, calaminas, fibrocemento ) en el último nivel de la edificación para protección ante lluvias?  </t>
  </si>
  <si>
    <t>¿La cobertura ligera de las aulas es de calamina y presenta deterioro por roturas?</t>
  </si>
  <si>
    <t>¿La cobertura ligera de las aula es tejas de arcillas  y presenta deterioro por roturas?</t>
  </si>
  <si>
    <t>¿La cobertura ligera de las aula es  de  madera y  presenta deterioro por apolillamiento, etc.?</t>
  </si>
  <si>
    <t>¿La cobertura ligera de las  aulas son de  fibras vegetales (estera, paja, palmas, etc.) y  presenta deterioro por humedad, presencia de hongos, malos olores?</t>
  </si>
  <si>
    <t>¿La cobertura ligera en áreas exteriores presenta deterioro  por roturas?</t>
  </si>
  <si>
    <t>1.30</t>
  </si>
  <si>
    <t>¿Si el techo es de losa aligerada , cuenta  con  cobertura final para protección ante lluvias?</t>
  </si>
  <si>
    <t>1.31</t>
  </si>
  <si>
    <t>En áreas abiertas del local educativo donde se desarrollan acciones educativas ¿Cuenta con cobertura tipo mallas en tejido raschel, para la protección de la radiación solar ultravioleta?</t>
  </si>
  <si>
    <t>RSG N° 368-2017 MINEDU</t>
  </si>
  <si>
    <t>CIELO RASO  O FALSO TECHO</t>
  </si>
  <si>
    <t>¿El cielo raso o falso techo de las aulas  requiere reparación?</t>
  </si>
  <si>
    <t>RM Nº 068-2020 VIVIENDA.Art. 9</t>
  </si>
  <si>
    <t>PISOS</t>
  </si>
  <si>
    <t>¿El piso podotàctil se realizò con la previa aprobaciòn del especialista y el estado de conservaciòn es bueno?</t>
  </si>
  <si>
    <t>RDE Nº 038-2019-MINEDU/VMGI-PRONIED</t>
  </si>
  <si>
    <t>¿En interiores se ha instalado piso antideslizante  de alto tránsito   con acabados de vinil, loseta,ceràmico,caucho y otros?</t>
  </si>
  <si>
    <t>RM Nº 068-2020 VIVIENDA.Art. 14 a y b</t>
  </si>
  <si>
    <t>¿En interiores se ha realizado la reparación de pisos de cemento pulido?</t>
  </si>
  <si>
    <t>¿En interiores se ha instalado  piso  machihembrado de madera  y el  estado de conservación del piso es bueno?</t>
  </si>
  <si>
    <t>¿Presenta aulas con piso de tierra?</t>
  </si>
  <si>
    <t>¿En áreas exteriores se ha instalado piso  de loseta antideslizante  y el  estado de conservación del piso es bueno?</t>
  </si>
  <si>
    <t>¿En áreas exteriores se ha instalado  pisos de adoquín y el  estado de conservación del piso es bueno?</t>
  </si>
  <si>
    <t>1.40</t>
  </si>
  <si>
    <t>¿En áreas exteriores se ha  instalado pisos de caucho y el  estado de conservación del piso es bueno?</t>
  </si>
  <si>
    <t>1.41</t>
  </si>
  <si>
    <t>¿En áreas exteriores se reparan ràpidamente o anualmente los pisos y rampas deteriorados  de cemento frotachado?</t>
  </si>
  <si>
    <t>CONFORT TÈRMICO</t>
  </si>
  <si>
    <t>¿Se ha instalado  cielos rasos horizontales en interiores incluyendo aislante térmico debajo de la cobertura?</t>
  </si>
  <si>
    <t>RM Nº 068-2020 VIVIENDA.Art. 8</t>
  </si>
  <si>
    <t>¿Se ha instalado  aislamiento de  muros que incluya cámara de aire y material aislante?</t>
  </si>
  <si>
    <t>¿En las aulas se ha instalado pisos de machihembrado de madera, incluyendo material aislante térmico?</t>
  </si>
  <si>
    <t>¿Se ha realizado el aislamiento de puertas y ventanas mediante la instalación de cortina de thermofilm que mejore la protección  térmica y corte las corrientes de aire?</t>
  </si>
  <si>
    <t>¿Se ha realizado el sellado térmico  del marco de puertas y ventanas con burletes de espuma, PVC u otro material?</t>
  </si>
  <si>
    <t>ALMACENAMIENTOS DE MATERIALES PELIGROSOS/RESIDUOS SÒLIDOS</t>
  </si>
  <si>
    <t>1.47</t>
  </si>
  <si>
    <t>¿Los reactivos se encuentran inventariados con  etiquetas en buen estado, legibles y ubicados en estanterías de almacenamiento del  laboratorio?</t>
  </si>
  <si>
    <t>RVM Nº 084-2019 MINEDU 11.3.1 d</t>
  </si>
  <si>
    <t>1.48</t>
  </si>
  <si>
    <t>¿El  balón de gas esta ubicado  fuera del ambiente de cocina, en un lugar ventilado y protegido de la manipulación indeseada ?</t>
  </si>
  <si>
    <t>RVM N° 054-2021MINEDU, Art  10, item h.</t>
  </si>
  <si>
    <t>1.49</t>
  </si>
  <si>
    <t>¿Cuenta con un ambiente para el guardado de desinfectantes, detergentes,  escobas, baldes, plumeros,franelas,escobillas y otros implementos para labores de limpieza y mantenimiento del local educativo?</t>
  </si>
  <si>
    <t>RVM Nº 084-2019 MINEDU 12.3.6 a-b.</t>
  </si>
  <si>
    <t>1.50</t>
  </si>
  <si>
    <t>¿Los tachos para residuos sólidos tienen tapas, contienen una bolsa en su interior, estan  separados por colores y tipos de residuos y se encuentran en patios,aulas, baños,cocinas, etc.?</t>
  </si>
  <si>
    <r>
      <t xml:space="preserve">RD Nº 003-2019-INACAL/DN-NTP 900.058.2019;                                                                                                                                                                                                                                                                                                                                                              </t>
    </r>
    <r>
      <rPr>
        <sz val="9"/>
        <color rgb="FF000000"/>
        <rFont val="Arial"/>
      </rPr>
      <t>RSG Nº 239-2018-MINEDU Art. 22</t>
    </r>
  </si>
  <si>
    <t>2. INSTALACIONES SANITARIAS</t>
  </si>
  <si>
    <t>INSTALACIONES SANITARIAS</t>
  </si>
  <si>
    <t>2.1</t>
  </si>
  <si>
    <t>¿El agua destinada para beber cuenta con un sistema de purificación, filtrado o clorado?</t>
  </si>
  <si>
    <t>DS 031 -2010-SA-Art 69 ;                                           RCD Nº 015-2020-SUNASS-CD</t>
  </si>
  <si>
    <t>2.2</t>
  </si>
  <si>
    <t>¿Verifica el buen estado y funcionamiento del sistema de distribución, incluyendo la cisterna, la válvula, las tuberías y las uniones;  considerando todas las tuberías y accesorios desde la entrada hasta llegar a los diferentes puntos de agua?</t>
  </si>
  <si>
    <t>2.3</t>
  </si>
  <si>
    <t>¿Los desagües indirectos que en su recorrido utilizan canaletas, sumideros y otros dispositivos, están provistos de rejillas o tapas removibles para seguridad de las personas?</t>
  </si>
  <si>
    <t>2.4</t>
  </si>
  <si>
    <t>¿Los aparatos sanitarios (inodoro, lavatorio, grifería) que forman el equipamiento del servicio higiénico presentan goteo y fugas de agua?</t>
  </si>
  <si>
    <t>2.5</t>
  </si>
  <si>
    <t>¿Realiza operación y mantenimiento al biodigestor y pozo percolador?</t>
  </si>
  <si>
    <t>RNE OS.100-Item 3.1</t>
  </si>
  <si>
    <t>2.6</t>
  </si>
  <si>
    <t>¿Realiza la limpieza y desinfección de los servicios higiénicos?</t>
  </si>
  <si>
    <t xml:space="preserve">RVM Nº 084-2019 MINEDU 12.3.6 </t>
  </si>
  <si>
    <t>2.7</t>
  </si>
  <si>
    <t>¿El local educativo cuenta con materiales de aseo y limpieza para desinfección de servicios higiénicos?</t>
  </si>
  <si>
    <t>2.8</t>
  </si>
  <si>
    <t>¿Los servicios higiénicos son diferenciados por sexo?</t>
  </si>
  <si>
    <t>RNE  A.040 Art. 20-20.1</t>
  </si>
  <si>
    <t>2.9</t>
  </si>
  <si>
    <t>¿Los servicios higiénicos para personal docente, administrativo y de servicio se encuentran separados de aquellos destinados para los estudiantes?</t>
  </si>
  <si>
    <t>RNE  A.040 Art. 20-20.10</t>
  </si>
  <si>
    <t>SISTEMA DE EVACUACIÒN DE AGUA DE LLUVIAS</t>
  </si>
  <si>
    <t>2.10</t>
  </si>
  <si>
    <t xml:space="preserve">¿El sistema de evacuación de agua de lluvia, se encuentra en buenas condiciones, no afectando la estabilidad de la edificación?  </t>
  </si>
  <si>
    <t>RNE A.010 Art. 15</t>
  </si>
  <si>
    <t>2.11</t>
  </si>
  <si>
    <t>¿El desfogue está conectado a la red pública de drenaje pluvial u otro sistema de evacuación?</t>
  </si>
  <si>
    <t>RNE A.010 Art. 15, OS.060</t>
  </si>
  <si>
    <t>2.12</t>
  </si>
  <si>
    <t>¿El techo presenta cubierta inclinada en zonas lluviosas como sierra y selva y se compone de un sistema de evacuación de aguas pluviales en cubiertas de la edificación y  áreas exteriores?</t>
  </si>
  <si>
    <t>RNE GE.040 Art. 16, E.080 Art. 5-5.4</t>
  </si>
  <si>
    <t>2.13</t>
  </si>
  <si>
    <t>En las zonas con altos niveles de precipitación (lluvias):
¿Ha instalado un sistema de captación de aguas pluviales conectado a una cisterna para reutilizarlas?</t>
  </si>
  <si>
    <t>2.14</t>
  </si>
  <si>
    <t>¿Realiza el mantenimiento periódico  de las cunetas  verificando que se encuentren libres de sedimentos o residuos que podrían obstruir el correcto drenaje?</t>
  </si>
  <si>
    <t>2.15</t>
  </si>
  <si>
    <t>¿Limpia y desatora las posibles obstrucciones de los sumideros?</t>
  </si>
  <si>
    <t>2.16</t>
  </si>
  <si>
    <t>¿Verifica el funcionamiento del sistema de drenaje pluvial (sumideros, tuberías de drenaje, exteriores, entre otros) mediante el surtimiento de agua con balde o manguera para verificar su efectividad?</t>
  </si>
  <si>
    <t xml:space="preserve"> RNE OS.060</t>
  </si>
  <si>
    <t>ALMACENAMIENTO DE AGUA MEDIANTE TANQUE ELEVADO DE PVC, TANQUE CISTERNA DE PVC O POLIETILENO, TANQUE CISTERNA DE CONCRETO Y SISTEMAS DE BOMBEO DE AGUA</t>
  </si>
  <si>
    <t>2.17</t>
  </si>
  <si>
    <t>¿Los depósitos de almacenamiento de agua (tanque elevado de PVC) cuentan con todos sus accesorios, rebose para su correcta operación?</t>
  </si>
  <si>
    <t>RVM Nº 084-2019 MINEDU  12.4.1</t>
  </si>
  <si>
    <t>2.18</t>
  </si>
  <si>
    <t>¿Realiza la limpieza del (tanque elevado de PVC) cada 6 meses, limpia las paredes de la tapa y el fondo con un cepillo o escoba de plástico y elimina los residuos por la válvula de desagüe?</t>
  </si>
  <si>
    <t>RDE Nº 038-2019-MINEDU/VMGI/PRONIED;                                                                                                                                                                                                                                                                                                                                                                                          RSG Nº 239-2018-MINEDU Art. 21</t>
  </si>
  <si>
    <t>2.19</t>
  </si>
  <si>
    <t>¿Realiza la limpieza del (tanque cisterna de PVC o polietileno) cada 6 meses, limpia las paredes de la tapa y el fondo con un cepillo y elimina los residuos?</t>
  </si>
  <si>
    <t>RDE Nº 038-2019-MINEDU/VMGI/PRONIED;                                                                                                                                                                                                                                                                                                                                                                        RSG Nº 239-2018-MINEDU Art. 21</t>
  </si>
  <si>
    <t>2.20</t>
  </si>
  <si>
    <t>¿Realiza la limpieza del tanque cisterna de concreto, desinfecta con cloro, cada 6 meses, limpia las paredes y el fondo, utilizando implementos de seguridad (botas de jebe limpias, mascarillas, guantes)?</t>
  </si>
  <si>
    <t>2.21</t>
  </si>
  <si>
    <t>¿Si están instalados a la intemperie la bomba, electrobomba para presión de agua, cuenta con protección en estructuras de concreto?</t>
  </si>
  <si>
    <t>RDE Nº 038-2019-MINEDU/VMGI/PRONIED;                                                                                                                                                                                                                                                                                                                                                                                                                 RSG Nº 239-2018-MINEDU Art. 21</t>
  </si>
  <si>
    <t xml:space="preserve"> 3. INSTALACIONES ELÈCTRICAS</t>
  </si>
  <si>
    <t xml:space="preserve">  INSTALACIONES ELÈCTRICAS</t>
  </si>
  <si>
    <t>¿El gabinete es de material metálico o de resina termoplástica y se encuentra en buen estado de conservación?</t>
  </si>
  <si>
    <t>CNE-U 020-024, 020-026 b</t>
  </si>
  <si>
    <t>¿Cuenta con interruptores termomagnèticos?</t>
  </si>
  <si>
    <t>CNE-U 080-010, 080-100, 080-400</t>
  </si>
  <si>
    <t>¿El tablero tiene un interruptor general en su interior o adyacente al mismo?</t>
  </si>
  <si>
    <t>¿No utiliza conductores flexibles (tipo mellizo) en instalaciones permanentes de alumbrado y/o tomacorriente?</t>
  </si>
  <si>
    <t>CNE-U 030-010 (3)</t>
  </si>
  <si>
    <t>¿Los tomacorrientes están sobrecargados con extensiones o adaptadores?</t>
  </si>
  <si>
    <t>CNE-U 080-100 (a)</t>
  </si>
  <si>
    <t>¿Los conductores eléctricos utilizados se encuentran protegidos con tubos o canaletas de PVC?</t>
  </si>
  <si>
    <t>CNE-U 070-212</t>
  </si>
  <si>
    <t>3.7</t>
  </si>
  <si>
    <t>¿Si el local educativo, auditorio,biblioteca, ha sido construido con posterioridad a abril del 2008 las instalaciones eléctricas de cables y conductores eléctricos  son del tipo  no propagador del  incendio, con baja emisión de humos, libres de halógenos y ácidos corrosivos ?</t>
  </si>
  <si>
    <t xml:space="preserve"> CNE-U 010.010.4, 020.126 (RM N° 175-2008-MEM/DM)</t>
  </si>
  <si>
    <t>3.8</t>
  </si>
  <si>
    <t>¿Para encender y apagar las luminarias utiliza un interruptor?</t>
  </si>
  <si>
    <t xml:space="preserve"> CNE-U 170-200</t>
  </si>
  <si>
    <t>TABLERO GENERAL Y TABLERO DE DISTRIBUCIÒN</t>
  </si>
  <si>
    <t>3.9</t>
  </si>
  <si>
    <t>¿Realiza el mantenimiento del cuarto de tableros?</t>
  </si>
  <si>
    <t>RVM Nº 084-2019 MINEDU-Art 12-12.3.7 ; RNE GE.040 Art. 11</t>
  </si>
  <si>
    <t>3.10</t>
  </si>
  <si>
    <t>¿Existe iluminaciòn general y de emergencia en la zona de ubicación de los tableros elèctricos?</t>
  </si>
  <si>
    <t xml:space="preserve"> CNE-U 020-314</t>
  </si>
  <si>
    <t>3.11</t>
  </si>
  <si>
    <t>¿El tablero eléctrico cuenta con identificaciòn?</t>
  </si>
  <si>
    <t xml:space="preserve"> CNE-U 020-100 (1),020-100 (3)</t>
  </si>
  <si>
    <t>3.12</t>
  </si>
  <si>
    <t>¿El tablero eléctrico cuenta con placa de protección (mandil)?</t>
  </si>
  <si>
    <t xml:space="preserve"> CNE-U 020-202 (1)</t>
  </si>
  <si>
    <t>3.13</t>
  </si>
  <si>
    <t>¿El tablero elèctrico tiene interruptor diferencial?</t>
  </si>
  <si>
    <t xml:space="preserve"> CNE-U 020-132 </t>
  </si>
  <si>
    <t>3.14</t>
  </si>
  <si>
    <t>¿El tablero general tiene señalización de seguridad de riesgo eléctrico en la tapa o adjunta a ella?</t>
  </si>
  <si>
    <t xml:space="preserve"> CNE-U 150-404</t>
  </si>
  <si>
    <t>3.15</t>
  </si>
  <si>
    <t>¿El tablero de distribución tiene señalización de seguridad de riesgo eléctrico en la tapa o adjunta a ella?</t>
  </si>
  <si>
    <t>3.16</t>
  </si>
  <si>
    <t>¿La pintura del tablero eléctrico (pintura dieléctrica) que recubre el tablero,está deteriorada o descascarada?</t>
  </si>
  <si>
    <t xml:space="preserve"> CNE-U 010-010 (3)</t>
  </si>
  <si>
    <t>SISTEMA DE PUESTA A TIERRA</t>
  </si>
  <si>
    <t>3.17</t>
  </si>
  <si>
    <t>¿El tablero eléctrico de  material metàlico està conectado a tierra?</t>
  </si>
  <si>
    <t xml:space="preserve"> CNE-U 060-402 (1h)</t>
  </si>
  <si>
    <t>3.18</t>
  </si>
  <si>
    <t xml:space="preserve"> ¿Los componentes del pozo de puesta a tierra, presentan óxido, deterioro del cable de conexión, conector y varilla en mal estado de conservación?</t>
  </si>
  <si>
    <t>3.19</t>
  </si>
  <si>
    <t>¿Cuenta con certificado vigente de medición de resistencia del pozo de tierra, firmado por un ingeniero electricista o mecánico electricista colegiado?</t>
  </si>
  <si>
    <t>CNE-U 060-712, 010-010 (3);                                                                                                                                                                                                                                                                                                                                                                                                            RJ 016-2018 -2.2.1.3.Requisitos d).</t>
  </si>
  <si>
    <t>3.20</t>
  </si>
  <si>
    <t xml:space="preserve">¿Los pararrayos cuenta con conexiòn al sistema de puesta a tierra para la descarga eléctrica y se realiza su mantenimiento?    </t>
  </si>
  <si>
    <t xml:space="preserve"> CNE-U 150-500</t>
  </si>
  <si>
    <t>3.21</t>
  </si>
  <si>
    <t>¿El mòdulo educativo prefabricado presenta buen aislamiento elèctrico y no existen fugas y descargas elèctricas?</t>
  </si>
  <si>
    <t xml:space="preserve"> CNE-U 060-402 (3)</t>
  </si>
  <si>
    <t>3.22</t>
  </si>
  <si>
    <t>¿El mòdulo educativo prefabricado cuenta con conexión  al sistema de puesta a tierra?</t>
  </si>
  <si>
    <t xml:space="preserve"> CNE-U 060-102,060-106</t>
  </si>
  <si>
    <t xml:space="preserve">
4. MEDIOS DE PROTECCIÒN CONTRA INCENDIOS</t>
  </si>
  <si>
    <t>SISTEMA DE DETECCIÒN  Y ALARMA DE INCENDIOS</t>
  </si>
  <si>
    <t>¿El sistema de detecciòn y alarma de incendios centralizado se encuentra operativo en buen estado de conservaciòn ?</t>
  </si>
  <si>
    <t>RNE  A.130 52,53,56.</t>
  </si>
  <si>
    <t>¿Las estaciones manuales  de alarma de  incendios están instaladas en las paredes en el ingreso a cada una de las salidas de evacuaciòn de cada piso entre 1.10 y 1.40 m de altura?</t>
  </si>
  <si>
    <t>RNE  A.130 Art. 62,63</t>
  </si>
  <si>
    <t>PROTECCIÓN CONTRA INCENDIOS</t>
  </si>
  <si>
    <t>¿Cuenta con extintores operativos y en cantidad adecuada de acuerdo al riesgo existente en el local educativo?</t>
  </si>
  <si>
    <t>RNE  A.130 Art. 163,164,165;                                NTP 350.043-1-2011</t>
  </si>
  <si>
    <t xml:space="preserve">Para extintores con peso bruto que no excede 18 kg                                       ¿Los extintores cuenta con tarjeta de control y  mantenimiento actualizado,se encuentran operativos,  a una altura no mayor de 1.50 m, numerados, ubicados en lugares accesibles y tienen constancia de operatividad y mantenimiento? </t>
  </si>
  <si>
    <t>RNE  A.130 Art. 163;                                          NTP 350.043-1-2011-8.1.4.1,  8.1.4.8</t>
  </si>
  <si>
    <t>¿Los extintores instalados a la intemperie están colocados dentro de gabinetes?</t>
  </si>
  <si>
    <t>NTP 350.043-1-2011-8.1.4.10.4</t>
  </si>
  <si>
    <t>x</t>
  </si>
  <si>
    <t>COMPONENTE DE SEGURIDAD  FÌSICO - FUNCIONAL  30 %</t>
  </si>
  <si>
    <t>3. INSTALACIONES ELÈCTRICAS</t>
  </si>
  <si>
    <t>4. MEDIOS DE PROTECCIÒN CONTRA INCENDIOS</t>
  </si>
  <si>
    <t>IV. CONDICIONES DE SEGURIDAD - FUNCIONAL ORGANIZATIVO</t>
  </si>
  <si>
    <t>INCORPORACIÒN DE LA GRD EN LOS INSTRUMENTOS DE GESTIÒN DE LA IE</t>
  </si>
  <si>
    <t xml:space="preserve"> ¿Incorpora la Gestión del Riesgo de Desastres  en el Plan Anual de Trabajo (PAT)?</t>
  </si>
  <si>
    <t>RSG Nº 302-2019- MINEDU;RM N° 189-2021 MINEDU</t>
  </si>
  <si>
    <t>¿Incorpora la Gestión del Riesgo de Desastres en el Proyecto Educativo Institucional (PEI)?</t>
  </si>
  <si>
    <t>¿Incorpora la Gestión del Riesgo de Desastres en el Proyecto Curricular Institucional (PCI)?</t>
  </si>
  <si>
    <t>¿Incorpora la Gestión del Riesgo de Desastres en el Reglamento Interno (RI)?</t>
  </si>
  <si>
    <t>¿Incorpora la GRD en la planificación curricular en el marco de la implementación y el desarrollo de competencias, movilización de capacidades, desempeños, enfoques transversales) según el Currículo Nacional de Educación Básica, para el desarrollo de una cultura de prevención?</t>
  </si>
  <si>
    <t xml:space="preserve">PLAN DE GESTIÓN DEL RIESGO DE DESASTRES </t>
  </si>
  <si>
    <t>¿El Plan de Gestión del Riesgo de Desastres contiene medidas de prevención, reducción del riesgo de desastres y  acciones de contingencia ante peligros?</t>
  </si>
  <si>
    <t xml:space="preserve"> ¿El Plan de Gestión del Riesgo de Desastres de la institución educativa esta articulado  con el Plan de GRD de la UGEL?</t>
  </si>
  <si>
    <t xml:space="preserve"> ¿El Plan de Gestión del Riesgo de Desastres de la institución educativa cuenta con RD de aprobación? </t>
  </si>
  <si>
    <t>¿Identifica el riesgo de la infraestructura del local  educativo y ejecuta las acciones contenidas en el Plan de Gestión del Riesgo de Desastres?</t>
  </si>
  <si>
    <t>COMITÉ DE GESTIÓN DE CONDICIONES OPERATIVAS</t>
  </si>
  <si>
    <t>¿El Comité de Gestión de Condiciones Operativas, gestiona los riesgos del local educativo?</t>
  </si>
  <si>
    <t>D.S. Nº 006-2021-MINEDU</t>
  </si>
  <si>
    <t>¿El Comité de Gestión de Condiciones Operativas,evalúa las condiciones de seguridad del quiosco/cafeteria/comedor escolar ?</t>
  </si>
  <si>
    <t>¿Coordina con los aliados estratégicos, la organización e implementación de los componentes de gestión prospectiva correctiva y reactiva?</t>
  </si>
  <si>
    <t>¿Coordina con el gobierno local  la evaluación  de seguridad  del local educativo?</t>
  </si>
  <si>
    <t>¿Gestiona la implementación de dispositivos de seguridad , elementos de emergencia y señales de seguridad  del local educativo?</t>
  </si>
  <si>
    <t xml:space="preserve">¿Formula de manera conjunta las acciones dirigidas a la atención de posibles situaciones de riesgo, tomando en cuenta los recursos disponibles? </t>
  </si>
  <si>
    <t>¿Ha recibido capacitaciòn en Gestiòn del Riesgo de Desastres?</t>
  </si>
  <si>
    <t>¿Prioriza las acciones de mantenimiento que coadyuven a lograr las condiciones de salubridad del local educativo, tales como el abastecimiento de agua para lograr la dotación y las condiciones sanitarias?</t>
  </si>
  <si>
    <t>¿Prioriza las acciones de mantenimiento que coadyuven a lograr las condiciones de salubridad del local educativo, tales como la mejora de las condiciones de los servicios higiénicos ?</t>
  </si>
  <si>
    <t>¿Realiza acciones de mantenimiento de la infraestructura educativa?</t>
  </si>
  <si>
    <t>RNE GE 0.40 Art. 11,12.</t>
  </si>
  <si>
    <t>¿Realizan el manejo de resìduos sòlidos en la instituciòn educativa?</t>
  </si>
  <si>
    <t>D.S. Nº 016-2016-MINEDU-PLANEA 2017-2022</t>
  </si>
  <si>
    <t>PREPARACIÒN</t>
  </si>
  <si>
    <t>¿Organiza, ejecuta y evalùa la realización de los simulacros de acuerdo a la realidad fenomenológica de la zona según el cronograma aprobado por el Ministerio de Educación, además de simulacros inopinados?</t>
  </si>
  <si>
    <t>¿Organiza y promueve  la participación de los docentes de aula, tutores/as, personal administrativo, personal de servicio, integrantes de familia y autoridades locales  para la conformación de brigadas para ejecutar  acciones vinculadas a la Gestión del Riesgo de Desastres y Educación Ambiental ?</t>
  </si>
  <si>
    <t>RM N° 189-2021 MINEDU</t>
  </si>
  <si>
    <t>¿Desarrolla acciones de capacitación en GRD en coordinación con la Unidad de Gestión Educativa Local (UGEL) y con el apoyo de las Oficinas de Defensa Civil e instituciones especializadas en GRD?</t>
  </si>
  <si>
    <t>¿Coordina con aliados estratégicos, la organización de simulacros?</t>
  </si>
  <si>
    <t xml:space="preserve">RSG Nº 302-2019- MINEDU; </t>
  </si>
  <si>
    <t>¿Apoya y orienta a los  y las estudiantes  en la elaboracion de proyectos educativos ambientales integrados (PEAI) con acciones orientadas a la mejora del entorno educativo?</t>
  </si>
  <si>
    <t>¿Potencia las àreas verdes creadas y/o espacios naturales recuperados o conservados dentro o fuera de al IE a travès de su uso como proyecto de aprendizaje o recurso pedagògico para afianzar la conciencia ambiental?</t>
  </si>
  <si>
    <t>¿Las brigadas promueven acciones de acuerdo al calendario ambiental  nacional, regional y/o local, en estrecha vinculación con los propósitos de aprendizaje planteados en las experiencias de aprendizaje?</t>
  </si>
  <si>
    <t>COMPONENTE  DE SEGURIDAD FUNCIONAL - ORGANIZATIVO  25 %</t>
  </si>
  <si>
    <t>1. INCORPORACIÒN DE LA GRD EN LOS INSTRUMENTOS DE GESTIÒN DE LA IE</t>
  </si>
  <si>
    <t xml:space="preserve">2. PLAN DE GESTIÓN DEL RIESGO DE DESASTRES </t>
  </si>
  <si>
    <t>3. COMITÉ DE GESTIÓN DE CONDICIONES OPERATIVAS</t>
  </si>
  <si>
    <t xml:space="preserve">
4. PREPARACIÒN</t>
  </si>
  <si>
    <t>V. CONDICIONES DE SEGURIDAD  ENTORNO INMEDIATO</t>
  </si>
  <si>
    <t>CLASIFICACIÒN DE PELIGROS</t>
  </si>
  <si>
    <t xml:space="preserve">El local educativo   está ubicado en zona de:                                                                                                                                                                                                                                                                                                             Marque con una (X)  </t>
  </si>
  <si>
    <t>Fuente</t>
  </si>
  <si>
    <t>FACTORES DESENCADENANTES                                                                                                             (Marque con una x según corresponda)</t>
  </si>
  <si>
    <t>1. PELIGROS GENERADOS POR FENÓMENOS DE ORIGEN NATURAL</t>
  </si>
  <si>
    <t>PELIGROS GENERADOS POR FENÓMENOS DE GEODINÁMICA INTERNA</t>
  </si>
  <si>
    <t>Sismo</t>
  </si>
  <si>
    <t xml:space="preserve">.Por interacciòn de placas tectònicas   (   )                                                                                                 .Fallas geològicas   (    )                                                                                                                                                                                           .Actividad volcànica   (    )                                                                  </t>
  </si>
  <si>
    <t>Tsunami o maremoto</t>
  </si>
  <si>
    <t>.Por sismos (   )                                                                                                                                                                                                                                                                                                                                                                                                  .Deslizamientos submarinos ( )                                                                                                                                                                  .Por volcanes submarinos  o islas volcànicas  (   )</t>
  </si>
  <si>
    <t>Vulcanismo</t>
  </si>
  <si>
    <t xml:space="preserve">.Por sismos (   )                                                                                                                                                                                                                                                                                                                                                                                                                                                                                         .Por energia de explosiones (   )                                                                                                                                                                                                                                                                                                                                                                                   .Por precipitaciones pluviales    (  )      </t>
  </si>
  <si>
    <t>PELIGROS GENERADOS POR FENÓMENOS  DE  GEODINÁMICA EXTERNA</t>
  </si>
  <si>
    <t>Caída de roca</t>
  </si>
  <si>
    <t xml:space="preserve">A que distancia aproximada en metros se encuentra  el talud con rocas </t>
  </si>
  <si>
    <t>Menos de 10 m</t>
  </si>
  <si>
    <t xml:space="preserve">.Lluvias intensas  (    )                                                                                                                                                                          .Sismo (   )                                                                                                                                       .Por tràfico  de carretera (   )                                                                                                                                        .Por vibraciones  (  )                                                                                                            .Otro………………………………...........                                 </t>
  </si>
  <si>
    <t>10 m a 20 m</t>
  </si>
  <si>
    <t>21 a 30 m</t>
  </si>
  <si>
    <t>30 a 50 m</t>
  </si>
  <si>
    <t>Mayor a 50 m</t>
  </si>
  <si>
    <t>Deslizamiento</t>
  </si>
  <si>
    <t>Con que frecuencia se presenta</t>
  </si>
  <si>
    <t>1 vez en  30 años</t>
  </si>
  <si>
    <t xml:space="preserve">.Lluvias intensas ( )                                                                                                       .Sismo (  )                                                                                                                                 .Actividades inducidas por acciòn humana (   )                                                                     .Falta de vegetaciòn (   )                                                                                                                  .Otro………………………………........... </t>
  </si>
  <si>
    <t>1 vez en  20 años</t>
  </si>
  <si>
    <t>1 vez en 10 años</t>
  </si>
  <si>
    <t>1 vez en 5 años</t>
  </si>
  <si>
    <t>Cada año</t>
  </si>
  <si>
    <t>Huaico y/o lloclla  (Flujo de detritos)</t>
  </si>
  <si>
    <t>Distancia en metros a la quebrada….............</t>
  </si>
  <si>
    <t xml:space="preserve">.Lluvias intensas (  )                                                                                                                                                                                                                                                                                                                                                     </t>
  </si>
  <si>
    <t xml:space="preserve">Aluvión (Flujo hiperconcentrado) </t>
  </si>
  <si>
    <t xml:space="preserve">.Ruptura de diques naturales  (morrenas)  (   )                                                                                                                                                                                                                                                                                                             .Ruptura de diques artificiales (presas)    (  )                                                                                                                                                                                                                                                                                                                                                                        .Desembalse sùbito por represamiento de un rio (  )                                                                                                                                                                                                                                           .Otro…………                                                                                                                                                                                                                                                                                                                                             </t>
  </si>
  <si>
    <t xml:space="preserve">Flujo de lodo </t>
  </si>
  <si>
    <t xml:space="preserve">.Lluvias intensas (  )         </t>
  </si>
  <si>
    <t>Volcamiento</t>
  </si>
  <si>
    <t>.Gravedad (  )</t>
  </si>
  <si>
    <t>Reptación de suelos</t>
  </si>
  <si>
    <t>, Lluvias intensas     (   )                                                                                                          . Actividad humana  (   )</t>
  </si>
  <si>
    <t>Derrumbe</t>
  </si>
  <si>
    <t>.Acción de la lluvia  (  )                                                                                                                                                                                                                                                                                                                                                                                       .Vibración sísmica   (    )                                                                                                                                                                                                                                                                                                                                                                                                                                              .Por cortes de carreteras o áreas    agrícolas (   )                                                                                                                                                                                                                                                                                                                                                          . Otro....................................</t>
  </si>
  <si>
    <t>PELIGROS GENERADOS POR FENÓMENOS HIDROMETEREOLÓGICOS Y OCEANOGRAFICOS</t>
  </si>
  <si>
    <t>Inundaciòn</t>
  </si>
  <si>
    <t>IE ubicado en la ribera de rìo</t>
  </si>
  <si>
    <t>Distancia en metros a la ribera de rio…......................................................</t>
  </si>
  <si>
    <t xml:space="preserve">.Por desborde de rio  (   )                                                                                   .Por desborde de canales (   )                                                                                                                    .Por  ruptura de diques (   )                                                                                                  .Por lluvias intensas (  )                                                                                                                   .Por sismos  de gran magnitud cerca de la costa  ocasionan tsunami                    (   )                                                                                                                                      .Otro..............................................                    </t>
  </si>
  <si>
    <t>IE ubicado en la ribera de lago/laguna</t>
  </si>
  <si>
    <t>Distancia en metros a la ribera de lago/laguna…........</t>
  </si>
  <si>
    <t>IE ubicado en la ribera de mar</t>
  </si>
  <si>
    <t>Distancia en metros a la ribera del mar….................</t>
  </si>
  <si>
    <t>Distancia en metros a la llanura de inundación………….</t>
  </si>
  <si>
    <t>Lluvias intensas</t>
  </si>
  <si>
    <t>Oleajes anómalos</t>
  </si>
  <si>
    <t>Sequias</t>
  </si>
  <si>
    <t>Heladas</t>
  </si>
  <si>
    <t>Friaje</t>
  </si>
  <si>
    <t>Granizadas</t>
  </si>
  <si>
    <t>Tormentas eléctricas</t>
  </si>
  <si>
    <t>Nevada</t>
  </si>
  <si>
    <t>Vientos fuertes</t>
  </si>
  <si>
    <t>Erosión fluvial</t>
  </si>
  <si>
    <t xml:space="preserve">Olas de calor </t>
  </si>
  <si>
    <t xml:space="preserve">Desglaciación </t>
  </si>
  <si>
    <t>PELIGROS INDUCIDOS POR ACCIÓN HUMANA</t>
  </si>
  <si>
    <t>2. PELIGROS INDUCIDOS POR ACCIÓN HUMANA</t>
  </si>
  <si>
    <t xml:space="preserve">
Anomalìas en el suministro que dependen de redes fìsicas: agua, gas natural, electricidad, telecomunicaciones, alcantarillado y desague
</t>
  </si>
  <si>
    <t>Marque con una (X)  el  peligro identificado</t>
  </si>
  <si>
    <t>Observaciones</t>
  </si>
  <si>
    <t>1. ¿El local educativo se encuentra pròximo a una estaciòn radioelèctrica?</t>
  </si>
  <si>
    <t xml:space="preserve">2.¿El local educativo se encuentra ubicado en la faja de servidumbre de lìneas aèreas de instalaciones elèctricas?                                                                                                                                       Las fajas de servidumbre son àreas de seguridad establecida a lo largo del recorrido de las lineas  de transmisiòn,  su ancho depende del voltaje de la lìnea de transmisiòn. </t>
  </si>
  <si>
    <t>3. ¿El local educativo colinda con cables de alta tensiòn?</t>
  </si>
  <si>
    <t>4.¿El local educativo està expuesto a aniegos por colapso de tuberias de aguas residuales?</t>
  </si>
  <si>
    <t xml:space="preserve">
 Incendios urbanos,incendios industriales,incendios forestales
</t>
  </si>
  <si>
    <t>5. ¿El local educativo ha sido afectado por incendios urbanos?</t>
  </si>
  <si>
    <t>6. ¿El local educativo ha sido afectado por incendios industriales?</t>
  </si>
  <si>
    <t>7. ¿El local educativo ha sido afectado por incendios forestales?</t>
  </si>
  <si>
    <t xml:space="preserve">Peligros asociados a actos de vandalismo,delincuencia, robos,saqueos y atentados criminales </t>
  </si>
  <si>
    <t xml:space="preserve">8. ¿El local educativo ha sido afectado por actos de vandalismo ? </t>
  </si>
  <si>
    <t>9. ¿El local educativo ha sido afectado por delincuencia?</t>
  </si>
  <si>
    <t>10. ¿El local educativo ha sido afectado por robos?</t>
  </si>
  <si>
    <t>11. ¿El local educativo ha sido afectado por saqueos?</t>
  </si>
  <si>
    <t>12. ¿El local educativo ha sido afectado por atentados criminales?</t>
  </si>
  <si>
    <t>FÌSICO</t>
  </si>
  <si>
    <t>Peligros por exposiciòn  a  radiaciones  ionizantes (ondas electromagnèticas)</t>
  </si>
  <si>
    <t>Peligros por exposiciòn a radiaciones no ionizantes                                                                                                                                       ( radiación ultravioleta)</t>
  </si>
  <si>
    <t>QUÌMICO</t>
  </si>
  <si>
    <t xml:space="preserve">Peligros quìmicos por materiales peligrosos
</t>
  </si>
  <si>
    <t>Por materiales peligrosos: explosivos (riesgo de incendio)</t>
  </si>
  <si>
    <t>Por materiales peligrosos:gases (aire comprimido, GLP, gas propano, gasolina, etc.)</t>
  </si>
  <si>
    <t>IE, ubicado a una distancia menor de 100 m de Plantas Envasadoras de gas licuado de petròleo.</t>
  </si>
  <si>
    <t>IE,  ubicado a una distancia menor de 100 m de Plantas de Abastecimiento de combustibles líquidos y otros productos derivados de los hidrocarburos.</t>
  </si>
  <si>
    <t>Por materiales peligrosos: líquidos inflamables (ejemplos: gasolina, acetona,tolueno,etc.)</t>
  </si>
  <si>
    <t>IE, ubicado  a una distancia menor de 50 m de estaciones de servicio y puestos de venta de combustibles (Grifos),Gasocentros y establecimientos de venta al pùblico de GNV, la distancia se medirà desde los puntos de emanaciòn de gases.</t>
  </si>
  <si>
    <t>Por materiales peligrosos: sólidos inflamables (ejemplos: desechos de caucho,azufre, etc.)</t>
  </si>
  <si>
    <t>Por materiales peligrosos:sustancias comburentes (que logra la combustiòn)</t>
  </si>
  <si>
    <t>Por materiales peligrosos: sustancias tóxicas e infecciosas (plaguicidas)</t>
  </si>
  <si>
    <t>Por materiales peligrosos: material radioactivo (Uranio, Torio 232, Yodo 125, Carbono)</t>
  </si>
  <si>
    <t>Por materiales peligrosos:sustancias corrosivas (ácidos y cáusticos)</t>
  </si>
  <si>
    <t>Por materiales peligrosos:sustancias y objetos peligrosos varios (baterías de litios, bifenilos policlorados, etc.)</t>
  </si>
  <si>
    <t>Peligros quìmicos por residuos peligrosos</t>
  </si>
  <si>
    <t>Por residuos peligrosos (materiales corrosivos, reactivos, explosivos, tóxicos e inflamables)</t>
  </si>
  <si>
    <t>Por relaves mineros</t>
  </si>
  <si>
    <t>Peligros quìmicos por transporte de materiales y residuos peligrosos</t>
  </si>
  <si>
    <t>Por transporte de materiales y residuos peligrosos:accidentes de derrames</t>
  </si>
  <si>
    <t>Por transporte de materiales y residuos peligrosos:accidentes de fuga</t>
  </si>
  <si>
    <t>IE ubicado a una distancia menor de 200 m de ancho  a cada lado del eje de ductos que transportan  gas natural.</t>
  </si>
  <si>
    <t>Por transporte de materiales y residuos peligrosos:accidentes de incendios</t>
  </si>
  <si>
    <t>Por transporte de materiales y residuos peligrosos:accidentes de explosiòn</t>
  </si>
  <si>
    <t>BIOLÒGICOS</t>
  </si>
  <si>
    <t>Por agentes biológicos:  ocasionados por ataque de plagas,  bacterias, virus, hongos, protozoarios,nemàtodos parásitos, etc.</t>
  </si>
  <si>
    <t>Dengue</t>
  </si>
  <si>
    <t>Chikungunya</t>
  </si>
  <si>
    <t>Coronavirus</t>
  </si>
  <si>
    <t>Ataque de plagas</t>
  </si>
  <si>
    <t>Intoxicaciòn por ingesta de  alimentos</t>
  </si>
  <si>
    <t>IE  ubicado  a una distancia  menor de 150 metros en línea recta de velatorios y/o cementerios.</t>
  </si>
  <si>
    <t>IE  ubicado a una distancia menor de 100 m de  Establecimiento de Salud.</t>
  </si>
  <si>
    <t xml:space="preserve"> VI.  CÀLCULO DEL ÌNDICE DE SEGURIDAD DEL LOCAL EDUCATIVO </t>
  </si>
  <si>
    <t>NIVEL DE  SEGURIDAD DEL LOCAL EDUCATIVO</t>
  </si>
  <si>
    <t>RANGO EN %</t>
  </si>
  <si>
    <t>NIVEL DE SEGURIDAD</t>
  </si>
  <si>
    <t>MEDIDAS DEL LOCAL EDUCATIVO</t>
  </si>
  <si>
    <t>56-100 %</t>
  </si>
  <si>
    <t>SEGURIDAD BAJA</t>
  </si>
  <si>
    <t>Se presenta cuando existe deterioro, debilitamiento o deficiencias en los elementos estructurales, físico-funcionales, funcional organizativo en el local educativo y la comunidad educativa se encuentra expuesta a los mismos, Se deben desarrollar actividades INMEDIATAS y PRIORITARIAS para la reducción del riesgo.</t>
  </si>
  <si>
    <t>26-55 %</t>
  </si>
  <si>
    <t>SEGURIDAD MEDIA</t>
  </si>
  <si>
    <t>Se presenta cuando existe deterioro, debilitamiento o deficiencia en los elementos físico-funcionales, funcional organizativo en el local educativo, siendo necesario tomar medidas en salvaguarda de la vida humana.</t>
  </si>
  <si>
    <t>0-25 %</t>
  </si>
  <si>
    <t>SEGURIDAD ALTA</t>
  </si>
  <si>
    <t>Se presenta cuando existe deficiencias organizativo funcionales que pueden ser corregidas con algunos ajustes en la organización y planificación.</t>
  </si>
  <si>
    <t>RANGO OBTENIDO (%)</t>
  </si>
  <si>
    <t>VII. PANEL FOTOGRÀFICO</t>
  </si>
  <si>
    <t xml:space="preserve">1. FOTOGRAFÌAS DE CONDICIONES DE SEGURIDAD   ESTRUCTURAL       </t>
  </si>
  <si>
    <t>(Colocar foto aquí)</t>
  </si>
  <si>
    <t xml:space="preserve">Descripciòn de la fotografìa: </t>
  </si>
  <si>
    <t xml:space="preserve">2. FOTOGRAFÌAS DE CONDICIONES DE SEGURIDAD   FÌSICO FUNCIONAL   </t>
  </si>
  <si>
    <t xml:space="preserve">3. FOTOGRAFÌAS DE CONDICIONES DE SEGURIDAD   FUNCIONAL  ORGANIZATIVO </t>
  </si>
  <si>
    <t xml:space="preserve">4. FOTOGRAFÌAS DE CONDICIONES DE SEGURIDAD  ENTORNO INMEDIATO  </t>
  </si>
  <si>
    <t xml:space="preserve">5. FIRMA Y SELLO </t>
  </si>
  <si>
    <t xml:space="preserve">Firma y sello  del director de la IE                                                                                 Nombres y apellidos                                                                                                                                DNI:                                                                                             </t>
  </si>
  <si>
    <t>Firma del aplicador de la Ficha ISIE                                                                                            Nombres y apellidos                                                                                                                        DNI: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</si>
</sst>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
    <numFmt numFmtId="165" formatCode="0.000"/>
  </numFmts>
  <fonts count="57" x14ac:knownFonts="1">
    <font>
      <sz val="11"/>
      <name val="Calibri"/>
    </font>
    <font>
      <sz val="11"/>
      <color rgb="FF000000"/>
      <name val="Arial"/>
    </font>
    <font>
      <sz val="8"/>
      <color rgb="FF000000"/>
      <name val="Arial"/>
    </font>
    <font>
      <b/>
      <sz val="14"/>
      <name val="Arial"/>
    </font>
    <font>
      <sz val="14"/>
      <color rgb="FF000000"/>
      <name val="Arial"/>
    </font>
    <font>
      <b/>
      <sz val="11"/>
      <color rgb="FF000000"/>
      <name val="Arial"/>
    </font>
    <font>
      <sz val="10"/>
      <color rgb="FF000000"/>
      <name val="Arial"/>
    </font>
    <font>
      <sz val="9"/>
      <color rgb="FF002060"/>
      <name val="Arial"/>
    </font>
    <font>
      <sz val="10"/>
      <color rgb="FF002060"/>
      <name val="Arial"/>
    </font>
    <font>
      <sz val="10"/>
      <name val="Arial"/>
    </font>
    <font>
      <sz val="9"/>
      <color rgb="FF000000"/>
      <name val="Arial"/>
    </font>
    <font>
      <sz val="10"/>
      <color rgb="FF0563C1"/>
      <name val="Arial"/>
    </font>
    <font>
      <b/>
      <sz val="10"/>
      <color rgb="FF000000"/>
      <name val="Arial"/>
    </font>
    <font>
      <sz val="9"/>
      <name val="Arial"/>
    </font>
    <font>
      <sz val="11"/>
      <color rgb="FF000000"/>
      <name val="Calibri"/>
    </font>
    <font>
      <sz val="16"/>
      <name val="Arial"/>
    </font>
    <font>
      <sz val="14"/>
      <name val="Arial"/>
    </font>
    <font>
      <b/>
      <sz val="14"/>
      <color rgb="FF002060"/>
      <name val="Arial"/>
    </font>
    <font>
      <b/>
      <sz val="9"/>
      <name val="Arial"/>
    </font>
    <font>
      <sz val="11"/>
      <name val="Arial"/>
    </font>
    <font>
      <b/>
      <sz val="8"/>
      <name val="Arial"/>
    </font>
    <font>
      <b/>
      <sz val="10"/>
      <name val="Arial"/>
    </font>
    <font>
      <sz val="8"/>
      <name val="Arial"/>
    </font>
    <font>
      <sz val="14"/>
      <color rgb="FF002060"/>
      <name val="Arial"/>
    </font>
    <font>
      <b/>
      <sz val="16"/>
      <name val="Arial"/>
    </font>
    <font>
      <b/>
      <sz val="11"/>
      <color rgb="FF002060"/>
      <name val="Arial"/>
    </font>
    <font>
      <b/>
      <sz val="12"/>
      <name val="Arial"/>
    </font>
    <font>
      <b/>
      <sz val="8"/>
      <color rgb="FF000000"/>
      <name val="Arial"/>
    </font>
    <font>
      <b/>
      <sz val="11"/>
      <name val="Arial"/>
    </font>
    <font>
      <sz val="12"/>
      <color rgb="FF000000"/>
      <name val="Arial"/>
    </font>
    <font>
      <b/>
      <sz val="10"/>
      <color rgb="FF002060"/>
      <name val="Arial"/>
    </font>
    <font>
      <sz val="12"/>
      <name val="Arial"/>
    </font>
    <font>
      <b/>
      <sz val="12"/>
      <color rgb="FFFF0000"/>
      <name val="Arial"/>
    </font>
    <font>
      <sz val="12"/>
      <color rgb="FFFFFFFF"/>
      <name val="Arial"/>
    </font>
    <font>
      <sz val="9"/>
      <color rgb="FF000000"/>
      <name val="Arial"/>
    </font>
    <font>
      <sz val="9"/>
      <color rgb="FF000000"/>
      <name val="Calibri"/>
    </font>
    <font>
      <sz val="8"/>
      <color rgb="FF000000"/>
      <name val="Calibri"/>
    </font>
    <font>
      <b/>
      <sz val="9"/>
      <color rgb="FF002060"/>
      <name val="Arial"/>
    </font>
    <font>
      <b/>
      <sz val="16"/>
      <color rgb="FF000000"/>
      <name val="Calibri"/>
    </font>
    <font>
      <b/>
      <sz val="12"/>
      <color rgb="FF000000"/>
      <name val="Arial"/>
    </font>
    <font>
      <sz val="7"/>
      <color rgb="FF000000"/>
      <name val="Arial"/>
    </font>
    <font>
      <sz val="6"/>
      <color rgb="FF000000"/>
      <name val="Arial"/>
    </font>
    <font>
      <b/>
      <sz val="12"/>
      <color rgb="FF002060"/>
      <name val="Arial"/>
    </font>
    <font>
      <b/>
      <sz val="14"/>
      <color rgb="FF000000"/>
      <name val="Calibri"/>
    </font>
    <font>
      <b/>
      <sz val="14"/>
      <color rgb="FFFF0000"/>
      <name val="Arial"/>
    </font>
    <font>
      <sz val="8"/>
      <color rgb="FFFFFFFF"/>
      <name val="Arial"/>
    </font>
    <font>
      <sz val="10"/>
      <color rgb="FFFFFFFF"/>
      <name val="Arial"/>
    </font>
    <font>
      <b/>
      <sz val="11"/>
      <color rgb="FF0070C0"/>
      <name val="Arial"/>
    </font>
    <font>
      <sz val="10"/>
      <color rgb="FF000000"/>
      <name val="Arial Narrow"/>
    </font>
    <font>
      <b/>
      <sz val="8"/>
      <color rgb="FF000000"/>
      <name val="Calibri"/>
    </font>
    <font>
      <b/>
      <sz val="11"/>
      <color rgb="FF000000"/>
      <name val="Calibri"/>
    </font>
    <font>
      <b/>
      <sz val="14"/>
      <color rgb="FF000000"/>
      <name val="Arial"/>
    </font>
    <font>
      <sz val="11"/>
      <color rgb="FFFF0000"/>
      <name val="Calibri"/>
    </font>
    <font>
      <sz val="11"/>
      <color rgb="FFFF0000"/>
      <name val="Arial"/>
    </font>
    <font>
      <b/>
      <sz val="16"/>
      <color rgb="FF000000"/>
      <name val="Arial"/>
    </font>
    <font>
      <sz val="11"/>
      <color rgb="FF000000"/>
      <name val="Calibri"/>
    </font>
    <font>
      <i/>
      <sz val="10"/>
      <color rgb="FF000000"/>
      <name val="Arial"/>
    </font>
  </fonts>
  <fills count="25">
    <fill>
      <patternFill patternType="none"/>
    </fill>
    <fill>
      <patternFill patternType="gray125"/>
    </fill>
    <fill>
      <patternFill patternType="solid">
        <fgColor rgb="FFFFFFFF"/>
        <bgColor indexed="64"/>
      </patternFill>
    </fill>
    <fill>
      <patternFill patternType="solid">
        <fgColor rgb="FFFBE4D5"/>
        <bgColor indexed="64"/>
      </patternFill>
    </fill>
    <fill>
      <patternFill patternType="solid">
        <fgColor rgb="FF84E0EC"/>
        <bgColor indexed="64"/>
      </patternFill>
    </fill>
    <fill>
      <patternFill patternType="solid">
        <fgColor rgb="FFDEEAF6"/>
        <bgColor indexed="64"/>
      </patternFill>
    </fill>
    <fill>
      <patternFill patternType="solid">
        <fgColor rgb="FF84E5FC"/>
        <bgColor indexed="64"/>
      </patternFill>
    </fill>
    <fill>
      <patternFill patternType="solid">
        <fgColor rgb="FFFFF2CB"/>
        <bgColor indexed="64"/>
      </patternFill>
    </fill>
    <fill>
      <patternFill patternType="solid">
        <fgColor rgb="FFFFE598"/>
        <bgColor indexed="64"/>
      </patternFill>
    </fill>
    <fill>
      <patternFill patternType="solid">
        <fgColor rgb="FFC5E0B3"/>
        <bgColor indexed="64"/>
      </patternFill>
    </fill>
    <fill>
      <patternFill patternType="solid">
        <fgColor rgb="FFBED7EE"/>
        <bgColor indexed="64"/>
      </patternFill>
    </fill>
    <fill>
      <patternFill patternType="solid">
        <fgColor rgb="FFACF6BA"/>
        <bgColor indexed="64"/>
      </patternFill>
    </fill>
    <fill>
      <patternFill patternType="solid">
        <fgColor rgb="FFFFFF00"/>
        <bgColor indexed="64"/>
      </patternFill>
    </fill>
    <fill>
      <patternFill patternType="solid">
        <fgColor rgb="FF92D050"/>
        <bgColor indexed="64"/>
      </patternFill>
    </fill>
    <fill>
      <patternFill patternType="solid">
        <fgColor rgb="FFFF5050"/>
        <bgColor indexed="64"/>
      </patternFill>
    </fill>
    <fill>
      <patternFill patternType="solid">
        <fgColor rgb="FFFFDA71"/>
        <bgColor indexed="64"/>
      </patternFill>
    </fill>
    <fill>
      <patternFill patternType="solid">
        <fgColor rgb="FFF4B083"/>
        <bgColor indexed="64"/>
      </patternFill>
    </fill>
    <fill>
      <patternFill patternType="solid">
        <fgColor rgb="FFFFD865"/>
        <bgColor indexed="64"/>
      </patternFill>
    </fill>
    <fill>
      <patternFill patternType="solid">
        <fgColor rgb="FFE6E4E4"/>
        <bgColor indexed="64"/>
      </patternFill>
    </fill>
    <fill>
      <patternFill patternType="solid">
        <fgColor rgb="FFF6B4C8"/>
        <bgColor indexed="64"/>
      </patternFill>
    </fill>
    <fill>
      <patternFill patternType="solid">
        <fgColor rgb="FFFED6ED"/>
        <bgColor indexed="64"/>
      </patternFill>
    </fill>
    <fill>
      <patternFill patternType="solid">
        <fgColor rgb="FFD4F6FE"/>
        <bgColor indexed="64"/>
      </patternFill>
    </fill>
    <fill>
      <patternFill patternType="solid">
        <fgColor rgb="FFE2EFD9"/>
        <bgColor indexed="64"/>
      </patternFill>
    </fill>
    <fill>
      <patternFill patternType="solid">
        <fgColor rgb="FFDDEBF7"/>
        <bgColor indexed="64"/>
      </patternFill>
    </fill>
    <fill>
      <patternFill patternType="solid">
        <fgColor rgb="FFFF0000"/>
        <bgColor indexed="64"/>
      </patternFill>
    </fill>
  </fills>
  <borders count="63">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s>
  <cellStyleXfs count="3">
    <xf numFmtId="0" fontId="0" fillId="0" borderId="0">
      <alignment vertical="center"/>
    </xf>
    <xf numFmtId="43" fontId="55" fillId="0" borderId="0">
      <alignment vertical="top"/>
      <protection locked="0"/>
    </xf>
    <xf numFmtId="0" fontId="9" fillId="0" borderId="0">
      <protection locked="0"/>
    </xf>
  </cellStyleXfs>
  <cellXfs count="848">
    <xf numFmtId="0" fontId="0" fillId="0" borderId="0" xfId="0">
      <alignment vertical="center"/>
    </xf>
    <xf numFmtId="0" fontId="1" fillId="0" borderId="0" xfId="0" applyFont="1" applyAlignment="1"/>
    <xf numFmtId="0" fontId="2" fillId="2" borderId="0" xfId="0" applyFont="1" applyFill="1" applyAlignment="1"/>
    <xf numFmtId="0" fontId="2" fillId="0" borderId="0" xfId="0" applyFont="1" applyAlignment="1"/>
    <xf numFmtId="0" fontId="6" fillId="5" borderId="8" xfId="0" applyFont="1" applyFill="1" applyBorder="1" applyAlignment="1">
      <alignment horizontal="left" vertical="center" wrapText="1"/>
    </xf>
    <xf numFmtId="0" fontId="6" fillId="5" borderId="14" xfId="0" applyFont="1" applyFill="1" applyBorder="1" applyAlignment="1">
      <alignment horizontal="left" vertical="center"/>
    </xf>
    <xf numFmtId="0" fontId="6" fillId="2" borderId="15" xfId="0" applyFont="1" applyFill="1" applyBorder="1" applyAlignment="1">
      <alignment horizontal="justify" vertical="center" wrapText="1"/>
    </xf>
    <xf numFmtId="0" fontId="6" fillId="5" borderId="14" xfId="0" applyFont="1" applyFill="1" applyBorder="1" applyAlignment="1">
      <alignment horizontal="left" vertical="center" wrapText="1"/>
    </xf>
    <xf numFmtId="0" fontId="9" fillId="5" borderId="14" xfId="0" applyFont="1" applyFill="1" applyBorder="1" applyAlignment="1">
      <alignment vertical="center" wrapText="1"/>
    </xf>
    <xf numFmtId="0" fontId="9" fillId="5" borderId="14" xfId="0" applyFont="1" applyFill="1" applyBorder="1" applyAlignment="1">
      <alignment horizontal="center" vertical="center" wrapText="1"/>
    </xf>
    <xf numFmtId="0" fontId="6" fillId="5" borderId="21" xfId="0" applyFont="1" applyFill="1" applyBorder="1" applyAlignment="1">
      <alignment horizontal="left" vertical="center" wrapText="1"/>
    </xf>
    <xf numFmtId="0" fontId="9" fillId="5" borderId="21" xfId="0" applyFont="1" applyFill="1" applyBorder="1" applyAlignment="1">
      <alignment horizontal="center" vertical="center" wrapText="1"/>
    </xf>
    <xf numFmtId="0" fontId="6" fillId="5" borderId="23" xfId="0" applyFont="1" applyFill="1" applyBorder="1" applyAlignment="1">
      <alignment vertical="center" wrapText="1"/>
    </xf>
    <xf numFmtId="0" fontId="6" fillId="5" borderId="23" xfId="0" applyFont="1" applyFill="1" applyBorder="1" applyAlignment="1">
      <alignment horizontal="center" vertical="center" wrapText="1"/>
    </xf>
    <xf numFmtId="0" fontId="6" fillId="5" borderId="23" xfId="0" applyFont="1" applyFill="1" applyBorder="1" applyAlignment="1">
      <alignment horizontal="left" vertical="center" wrapText="1"/>
    </xf>
    <xf numFmtId="0" fontId="6" fillId="5" borderId="13" xfId="0" applyFont="1" applyFill="1" applyBorder="1" applyAlignment="1">
      <alignment horizontal="center" vertical="center" wrapText="1"/>
    </xf>
    <xf numFmtId="0" fontId="6" fillId="5" borderId="29"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2" fillId="5" borderId="14" xfId="0" applyFont="1" applyFill="1" applyBorder="1" applyAlignment="1">
      <alignment horizontal="left" vertical="center"/>
    </xf>
    <xf numFmtId="0" fontId="2" fillId="5" borderId="14" xfId="0" applyFont="1" applyFill="1" applyBorder="1">
      <alignment vertical="center"/>
    </xf>
    <xf numFmtId="0" fontId="2" fillId="5" borderId="14" xfId="0" applyFont="1" applyFill="1" applyBorder="1" applyAlignment="1">
      <alignment horizontal="center" vertical="center" wrapText="1"/>
    </xf>
    <xf numFmtId="0" fontId="14" fillId="0" borderId="0" xfId="0" applyFont="1" applyAlignment="1">
      <alignment horizontal="center" vertical="center"/>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6" fillId="7" borderId="43" xfId="0" applyFont="1" applyFill="1" applyBorder="1" applyAlignment="1">
      <alignment horizontal="center" vertical="center" wrapText="1"/>
    </xf>
    <xf numFmtId="0" fontId="18" fillId="3" borderId="12" xfId="0" applyFont="1" applyFill="1" applyBorder="1" applyAlignment="1">
      <alignment horizontal="center" vertical="center" wrapText="1"/>
    </xf>
    <xf numFmtId="0" fontId="18" fillId="8" borderId="12"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18" fillId="9" borderId="12" xfId="0" applyFont="1" applyFill="1" applyBorder="1" applyAlignment="1">
      <alignment horizontal="center" vertical="center" wrapText="1"/>
    </xf>
    <xf numFmtId="0" fontId="13" fillId="3" borderId="15" xfId="0" applyFont="1" applyFill="1" applyBorder="1" applyAlignment="1">
      <alignment vertical="center" wrapText="1"/>
    </xf>
    <xf numFmtId="0" fontId="13" fillId="8" borderId="15" xfId="0" applyFont="1" applyFill="1" applyBorder="1" applyAlignment="1">
      <alignment vertical="center" wrapText="1"/>
    </xf>
    <xf numFmtId="0" fontId="13" fillId="5" borderId="15" xfId="0" applyFont="1" applyFill="1" applyBorder="1" applyAlignment="1">
      <alignment vertical="center" wrapText="1"/>
    </xf>
    <xf numFmtId="0" fontId="13" fillId="9" borderId="15" xfId="0" applyFont="1" applyFill="1" applyBorder="1" applyAlignment="1">
      <alignment horizontal="left" vertical="center" wrapText="1"/>
    </xf>
    <xf numFmtId="0" fontId="13" fillId="3" borderId="15" xfId="0" applyFont="1" applyFill="1" applyBorder="1" applyAlignment="1">
      <alignment horizontal="left" vertical="center" wrapText="1"/>
    </xf>
    <xf numFmtId="0" fontId="13" fillId="3" borderId="28" xfId="0" applyFont="1" applyFill="1" applyBorder="1" applyAlignment="1">
      <alignment vertical="center" wrapText="1"/>
    </xf>
    <xf numFmtId="0" fontId="13" fillId="8" borderId="28" xfId="0" applyFont="1" applyFill="1" applyBorder="1" applyAlignment="1">
      <alignment vertical="center" wrapText="1"/>
    </xf>
    <xf numFmtId="0" fontId="13" fillId="5" borderId="28" xfId="0" applyFont="1" applyFill="1" applyBorder="1" applyAlignment="1">
      <alignment vertical="center" wrapText="1"/>
    </xf>
    <xf numFmtId="0" fontId="13" fillId="9" borderId="28" xfId="0" applyFont="1" applyFill="1" applyBorder="1" applyAlignment="1">
      <alignment horizontal="left" vertical="center" wrapText="1"/>
    </xf>
    <xf numFmtId="0" fontId="13" fillId="3" borderId="28" xfId="0" applyFont="1" applyFill="1" applyBorder="1" applyAlignment="1">
      <alignment horizontal="left" vertical="center" wrapText="1"/>
    </xf>
    <xf numFmtId="0" fontId="21" fillId="7" borderId="14" xfId="0" applyFont="1" applyFill="1" applyBorder="1" applyAlignment="1">
      <alignment horizontal="center" vertical="center" wrapText="1"/>
    </xf>
    <xf numFmtId="0" fontId="21" fillId="7" borderId="14" xfId="0" applyFont="1" applyFill="1" applyBorder="1" applyAlignment="1">
      <alignment horizontal="center" vertical="center"/>
    </xf>
    <xf numFmtId="0" fontId="9" fillId="5" borderId="14" xfId="0" applyFont="1" applyFill="1" applyBorder="1" applyAlignment="1">
      <alignment horizontal="left" vertical="center" wrapText="1"/>
    </xf>
    <xf numFmtId="0" fontId="9" fillId="5" borderId="14" xfId="0" applyFont="1" applyFill="1" applyBorder="1" applyAlignment="1">
      <alignment horizontal="left" vertical="center"/>
    </xf>
    <xf numFmtId="0" fontId="9" fillId="5" borderId="14" xfId="0" applyFont="1" applyFill="1" applyBorder="1" applyAlignment="1">
      <alignment horizontal="center" vertical="center"/>
    </xf>
    <xf numFmtId="0" fontId="9" fillId="5" borderId="14" xfId="0" applyFont="1" applyFill="1" applyBorder="1">
      <alignment vertical="center"/>
    </xf>
    <xf numFmtId="0" fontId="23" fillId="7" borderId="4" xfId="0" applyFont="1" applyFill="1" applyBorder="1" applyAlignment="1">
      <alignment horizontal="center" vertical="center" wrapText="1"/>
    </xf>
    <xf numFmtId="0" fontId="22" fillId="0" borderId="0" xfId="0" applyFont="1" applyAlignment="1"/>
    <xf numFmtId="0" fontId="19" fillId="12" borderId="23" xfId="0" applyFont="1" applyFill="1" applyBorder="1" applyAlignment="1">
      <alignment horizontal="center" vertical="center" wrapText="1"/>
    </xf>
    <xf numFmtId="0" fontId="19" fillId="13" borderId="23" xfId="0" applyFont="1" applyFill="1" applyBorder="1" applyAlignment="1">
      <alignment horizontal="center" vertical="center"/>
    </xf>
    <xf numFmtId="0" fontId="19" fillId="8" borderId="23" xfId="0" applyFont="1" applyFill="1" applyBorder="1" applyAlignment="1">
      <alignment horizontal="center" vertical="center" wrapText="1"/>
    </xf>
    <xf numFmtId="164" fontId="2" fillId="0" borderId="0" xfId="0" applyNumberFormat="1" applyFont="1" applyAlignment="1">
      <alignment horizontal="center" vertical="center"/>
    </xf>
    <xf numFmtId="0" fontId="9" fillId="5" borderId="48" xfId="0" applyFont="1" applyFill="1" applyBorder="1" applyAlignment="1">
      <alignment horizontal="center" vertical="center" wrapText="1"/>
    </xf>
    <xf numFmtId="0" fontId="9" fillId="5" borderId="26" xfId="0" applyFont="1" applyFill="1" applyBorder="1" applyAlignment="1">
      <alignment horizontal="left" vertical="center" wrapText="1"/>
    </xf>
    <xf numFmtId="0" fontId="26" fillId="2" borderId="26" xfId="0" applyFont="1" applyFill="1" applyBorder="1" applyAlignment="1">
      <alignment horizontal="center" vertical="center" wrapText="1"/>
    </xf>
    <xf numFmtId="0" fontId="26" fillId="2" borderId="26" xfId="0" applyFont="1" applyFill="1" applyBorder="1" applyAlignment="1">
      <alignment horizontal="center" vertical="center"/>
    </xf>
    <xf numFmtId="1" fontId="16" fillId="14" borderId="26" xfId="0" applyNumberFormat="1" applyFont="1" applyFill="1" applyBorder="1" applyAlignment="1">
      <alignment horizontal="center" vertical="center"/>
    </xf>
    <xf numFmtId="0" fontId="9" fillId="5" borderId="13" xfId="0" applyFont="1" applyFill="1" applyBorder="1" applyAlignment="1">
      <alignment horizontal="center" vertical="center"/>
    </xf>
    <xf numFmtId="0" fontId="26" fillId="0" borderId="14" xfId="0" applyFont="1" applyBorder="1" applyAlignment="1">
      <alignment horizontal="center" vertical="center" wrapText="1"/>
    </xf>
    <xf numFmtId="0" fontId="26" fillId="0" borderId="14" xfId="0" applyFont="1" applyBorder="1" applyAlignment="1">
      <alignment horizontal="center" vertical="center"/>
    </xf>
    <xf numFmtId="0" fontId="9" fillId="5" borderId="13" xfId="0" applyFont="1" applyFill="1" applyBorder="1" applyAlignment="1">
      <alignment horizontal="center" vertical="center" wrapText="1"/>
    </xf>
    <xf numFmtId="0" fontId="9" fillId="5" borderId="29" xfId="0" applyFont="1" applyFill="1" applyBorder="1" applyAlignment="1">
      <alignment horizontal="center" vertical="center"/>
    </xf>
    <xf numFmtId="0" fontId="9" fillId="5" borderId="21" xfId="0" applyFont="1" applyFill="1" applyBorder="1" applyAlignment="1">
      <alignment horizontal="left" vertical="center" wrapText="1"/>
    </xf>
    <xf numFmtId="0" fontId="26" fillId="0" borderId="21" xfId="0" applyFont="1" applyBorder="1" applyAlignment="1">
      <alignment horizontal="center" vertical="center" wrapText="1"/>
    </xf>
    <xf numFmtId="0" fontId="26" fillId="0" borderId="21" xfId="0" applyFont="1" applyBorder="1" applyAlignment="1">
      <alignment horizontal="center" vertical="center"/>
    </xf>
    <xf numFmtId="1" fontId="16" fillId="14" borderId="21" xfId="0" applyNumberFormat="1" applyFont="1" applyFill="1" applyBorder="1" applyAlignment="1">
      <alignment horizontal="center" vertical="center"/>
    </xf>
    <xf numFmtId="1" fontId="16" fillId="14" borderId="26" xfId="1" applyNumberFormat="1" applyFont="1" applyFill="1" applyBorder="1" applyAlignment="1" applyProtection="1">
      <alignment horizontal="center" vertical="center"/>
    </xf>
    <xf numFmtId="0" fontId="26" fillId="2" borderId="14" xfId="0" applyFont="1" applyFill="1" applyBorder="1" applyAlignment="1">
      <alignment horizontal="center" vertical="center" wrapText="1"/>
    </xf>
    <xf numFmtId="0" fontId="26" fillId="2" borderId="14" xfId="0" applyFont="1" applyFill="1" applyBorder="1" applyAlignment="1">
      <alignment horizontal="center" vertical="center"/>
    </xf>
    <xf numFmtId="0" fontId="9" fillId="5" borderId="29" xfId="0" applyFont="1" applyFill="1" applyBorder="1" applyAlignment="1">
      <alignment horizontal="center" vertical="center" wrapText="1"/>
    </xf>
    <xf numFmtId="0" fontId="9" fillId="5" borderId="48" xfId="0" applyFont="1" applyFill="1" applyBorder="1" applyAlignment="1">
      <alignment horizontal="center" vertical="center"/>
    </xf>
    <xf numFmtId="0" fontId="26" fillId="0" borderId="26" xfId="0" applyFont="1" applyBorder="1" applyAlignment="1">
      <alignment horizontal="center" vertical="center" wrapText="1"/>
    </xf>
    <xf numFmtId="0" fontId="26" fillId="0" borderId="26" xfId="0" applyFont="1" applyBorder="1" applyAlignment="1">
      <alignment horizontal="center" vertical="center"/>
    </xf>
    <xf numFmtId="0" fontId="9" fillId="5" borderId="22" xfId="0" applyFont="1" applyFill="1" applyBorder="1" applyAlignment="1">
      <alignment horizontal="center" vertical="center"/>
    </xf>
    <xf numFmtId="0" fontId="9" fillId="5" borderId="23" xfId="0" applyFont="1" applyFill="1" applyBorder="1" applyAlignment="1">
      <alignment horizontal="left" vertical="center" wrapText="1"/>
    </xf>
    <xf numFmtId="0" fontId="26" fillId="0" borderId="23" xfId="0" applyFont="1" applyBorder="1" applyAlignment="1">
      <alignment horizontal="center" vertical="center" wrapText="1"/>
    </xf>
    <xf numFmtId="0" fontId="26" fillId="0" borderId="23" xfId="0" applyFont="1" applyBorder="1" applyAlignment="1">
      <alignment horizontal="center" vertical="center"/>
    </xf>
    <xf numFmtId="0" fontId="27" fillId="0" borderId="0" xfId="0" applyFont="1" applyAlignment="1"/>
    <xf numFmtId="0" fontId="19" fillId="12" borderId="21" xfId="0" applyFont="1" applyFill="1" applyBorder="1" applyAlignment="1">
      <alignment horizontal="center" vertical="center" wrapText="1"/>
    </xf>
    <xf numFmtId="0" fontId="19" fillId="13" borderId="21" xfId="0" applyFont="1" applyFill="1" applyBorder="1" applyAlignment="1">
      <alignment horizontal="center" vertical="center"/>
    </xf>
    <xf numFmtId="0" fontId="19" fillId="8" borderId="21" xfId="0" applyFont="1" applyFill="1" applyBorder="1" applyAlignment="1">
      <alignment horizontal="center" vertical="center" wrapText="1"/>
    </xf>
    <xf numFmtId="0" fontId="26" fillId="2" borderId="14" xfId="0" applyFont="1" applyFill="1" applyBorder="1" applyAlignment="1">
      <alignment horizontal="left" vertical="center" wrapText="1"/>
    </xf>
    <xf numFmtId="0" fontId="26" fillId="0" borderId="14" xfId="0" applyFont="1" applyBorder="1" applyAlignment="1"/>
    <xf numFmtId="0" fontId="26" fillId="0" borderId="14" xfId="0" applyFont="1" applyBorder="1" applyAlignment="1">
      <alignment horizontal="center"/>
    </xf>
    <xf numFmtId="0" fontId="26" fillId="0" borderId="23" xfId="0" applyFont="1" applyBorder="1" applyAlignment="1">
      <alignment horizontal="center"/>
    </xf>
    <xf numFmtId="0" fontId="26" fillId="0" borderId="21" xfId="0" applyFont="1" applyBorder="1" applyAlignment="1">
      <alignment horizontal="center"/>
    </xf>
    <xf numFmtId="0" fontId="9" fillId="5" borderId="51" xfId="0" applyFont="1" applyFill="1" applyBorder="1" applyAlignment="1">
      <alignment horizontal="left"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xf>
    <xf numFmtId="0" fontId="9" fillId="5" borderId="52" xfId="0" applyFont="1" applyFill="1" applyBorder="1" applyAlignment="1">
      <alignment horizontal="left" vertical="center" wrapText="1"/>
    </xf>
    <xf numFmtId="0" fontId="26" fillId="0" borderId="22" xfId="0" applyFont="1" applyBorder="1" applyAlignment="1">
      <alignment horizontal="center" vertical="center" wrapText="1"/>
    </xf>
    <xf numFmtId="0" fontId="20" fillId="7" borderId="26" xfId="0" applyFont="1" applyFill="1" applyBorder="1" applyAlignment="1">
      <alignment horizontal="center" vertical="center" wrapText="1"/>
    </xf>
    <xf numFmtId="0" fontId="9" fillId="12" borderId="14" xfId="0" applyFont="1" applyFill="1" applyBorder="1" applyAlignment="1">
      <alignment horizontal="center" vertical="center" wrapText="1"/>
    </xf>
    <xf numFmtId="0" fontId="9" fillId="13" borderId="14" xfId="0" applyFont="1" applyFill="1" applyBorder="1" applyAlignment="1">
      <alignment horizontal="center" vertical="center"/>
    </xf>
    <xf numFmtId="0" fontId="9" fillId="8" borderId="14" xfId="0" applyFont="1" applyFill="1" applyBorder="1" applyAlignment="1">
      <alignment horizontal="center" vertical="center" wrapText="1"/>
    </xf>
    <xf numFmtId="0" fontId="9" fillId="12" borderId="23" xfId="0" applyFont="1" applyFill="1" applyBorder="1" applyAlignment="1">
      <alignment horizontal="center" vertical="center" wrapText="1"/>
    </xf>
    <xf numFmtId="0" fontId="9" fillId="13" borderId="23" xfId="0" applyFont="1" applyFill="1" applyBorder="1" applyAlignment="1">
      <alignment horizontal="center" vertical="center"/>
    </xf>
    <xf numFmtId="0" fontId="9" fillId="8" borderId="23" xfId="0" applyFont="1" applyFill="1" applyBorder="1" applyAlignment="1">
      <alignment horizontal="center" vertical="center" wrapText="1"/>
    </xf>
    <xf numFmtId="0" fontId="26" fillId="2" borderId="21" xfId="0" applyFont="1" applyFill="1" applyBorder="1" applyAlignment="1">
      <alignment horizontal="center" vertical="center"/>
    </xf>
    <xf numFmtId="0" fontId="26" fillId="2" borderId="21" xfId="0" applyFont="1" applyFill="1" applyBorder="1" applyAlignment="1">
      <alignment horizontal="center" vertical="center" wrapText="1"/>
    </xf>
    <xf numFmtId="0" fontId="9" fillId="5" borderId="7" xfId="0" applyFont="1" applyFill="1" applyBorder="1" applyAlignment="1">
      <alignment horizontal="center" vertical="center"/>
    </xf>
    <xf numFmtId="0" fontId="9" fillId="5" borderId="8" xfId="0" applyFont="1" applyFill="1" applyBorder="1" applyAlignment="1">
      <alignment horizontal="left" vertical="center" wrapText="1"/>
    </xf>
    <xf numFmtId="0" fontId="26" fillId="2" borderId="8" xfId="0" applyFont="1" applyFill="1" applyBorder="1" applyAlignment="1">
      <alignment horizontal="center" vertical="center" wrapText="1"/>
    </xf>
    <xf numFmtId="0" fontId="26" fillId="2" borderId="8" xfId="0" applyFont="1" applyFill="1" applyBorder="1" applyAlignment="1">
      <alignment horizontal="center" vertical="center"/>
    </xf>
    <xf numFmtId="0" fontId="9" fillId="5" borderId="1" xfId="0" applyFont="1" applyFill="1" applyBorder="1" applyAlignment="1">
      <alignment horizontal="center" vertical="center"/>
    </xf>
    <xf numFmtId="0" fontId="9" fillId="5" borderId="2" xfId="0" applyFont="1" applyFill="1" applyBorder="1" applyAlignment="1">
      <alignment horizontal="left" vertical="center" wrapText="1"/>
    </xf>
    <xf numFmtId="0" fontId="26" fillId="2" borderId="2" xfId="0" applyFont="1" applyFill="1" applyBorder="1" applyAlignment="1">
      <alignment horizontal="center" vertical="center" wrapText="1"/>
    </xf>
    <xf numFmtId="0" fontId="22" fillId="0" borderId="0" xfId="0" applyFont="1" applyAlignment="1">
      <alignment horizontal="left"/>
    </xf>
    <xf numFmtId="0" fontId="22" fillId="0" borderId="0" xfId="0" applyFont="1" applyAlignment="1">
      <alignment horizontal="center"/>
    </xf>
    <xf numFmtId="0" fontId="24" fillId="0" borderId="56" xfId="0" applyFont="1" applyBorder="1" applyAlignment="1">
      <alignment horizontal="center" vertical="center"/>
    </xf>
    <xf numFmtId="0" fontId="26" fillId="0" borderId="57" xfId="0" applyFont="1" applyBorder="1">
      <alignment vertical="center"/>
    </xf>
    <xf numFmtId="9" fontId="31" fillId="0" borderId="44" xfId="0" applyNumberFormat="1" applyFont="1" applyBorder="1" applyAlignment="1">
      <alignment horizontal="center"/>
    </xf>
    <xf numFmtId="0" fontId="31" fillId="0" borderId="45" xfId="0" applyFont="1" applyBorder="1" applyAlignment="1">
      <alignment horizontal="center"/>
    </xf>
    <xf numFmtId="9" fontId="31" fillId="0" borderId="0" xfId="0" applyNumberFormat="1" applyFont="1" applyAlignment="1">
      <alignment horizontal="center"/>
    </xf>
    <xf numFmtId="0" fontId="31" fillId="0" borderId="46" xfId="0" applyFont="1" applyBorder="1" applyAlignment="1">
      <alignment horizontal="center"/>
    </xf>
    <xf numFmtId="1" fontId="31" fillId="0" borderId="0" xfId="0" applyNumberFormat="1" applyFont="1" applyAlignment="1">
      <alignment horizontal="center"/>
    </xf>
    <xf numFmtId="2" fontId="31" fillId="0" borderId="0" xfId="0" applyNumberFormat="1" applyFont="1" applyAlignment="1">
      <alignment horizontal="center"/>
    </xf>
    <xf numFmtId="1" fontId="31" fillId="0" borderId="36" xfId="0" applyNumberFormat="1" applyFont="1" applyBorder="1" applyAlignment="1">
      <alignment horizontal="center"/>
    </xf>
    <xf numFmtId="0" fontId="31" fillId="0" borderId="47" xfId="0" applyFont="1" applyBorder="1" applyAlignment="1">
      <alignment horizontal="center"/>
    </xf>
    <xf numFmtId="49" fontId="31" fillId="0" borderId="36" xfId="0" applyNumberFormat="1" applyFont="1" applyBorder="1" applyAlignment="1">
      <alignment horizontal="center"/>
    </xf>
    <xf numFmtId="9" fontId="32" fillId="0" borderId="41" xfId="0" applyNumberFormat="1" applyFont="1" applyBorder="1" applyAlignment="1">
      <alignment horizontal="center"/>
    </xf>
    <xf numFmtId="0" fontId="31" fillId="0" borderId="42" xfId="0" applyFont="1" applyBorder="1" applyAlignment="1">
      <alignment horizontal="center"/>
    </xf>
    <xf numFmtId="10" fontId="32" fillId="0" borderId="41" xfId="0" applyNumberFormat="1" applyFont="1" applyBorder="1" applyAlignment="1">
      <alignment horizontal="center"/>
    </xf>
    <xf numFmtId="0" fontId="31" fillId="0" borderId="0" xfId="0" applyFont="1" applyAlignment="1">
      <alignment horizontal="center"/>
    </xf>
    <xf numFmtId="0" fontId="31" fillId="0" borderId="0" xfId="0" applyFont="1" applyAlignment="1"/>
    <xf numFmtId="0" fontId="31" fillId="0" borderId="0" xfId="0" applyFont="1" applyAlignment="1">
      <alignment horizontal="left"/>
    </xf>
    <xf numFmtId="9" fontId="31" fillId="0" borderId="0" xfId="0" applyNumberFormat="1" applyFont="1" applyAlignment="1"/>
    <xf numFmtId="0" fontId="26" fillId="0" borderId="56" xfId="0" applyFont="1" applyBorder="1" applyAlignment="1"/>
    <xf numFmtId="9" fontId="32" fillId="0" borderId="56" xfId="0" applyNumberFormat="1" applyFont="1" applyBorder="1" applyAlignment="1">
      <alignment horizontal="center"/>
    </xf>
    <xf numFmtId="2" fontId="33" fillId="0" borderId="0" xfId="0" applyNumberFormat="1" applyFont="1" applyAlignment="1">
      <alignment horizontal="center" vertical="center"/>
    </xf>
    <xf numFmtId="0" fontId="34" fillId="0" borderId="0" xfId="0" applyFont="1" applyAlignment="1"/>
    <xf numFmtId="0" fontId="29" fillId="0" borderId="0" xfId="0" applyFont="1" applyAlignment="1"/>
    <xf numFmtId="0" fontId="29" fillId="0" borderId="0" xfId="0" applyFont="1" applyAlignment="1">
      <alignment horizontal="left"/>
    </xf>
    <xf numFmtId="0" fontId="29" fillId="0" borderId="0" xfId="0" applyFont="1" applyAlignment="1">
      <alignment horizontal="center"/>
    </xf>
    <xf numFmtId="0" fontId="35" fillId="0" borderId="0" xfId="0" applyFont="1" applyAlignment="1"/>
    <xf numFmtId="0" fontId="36" fillId="0" borderId="0" xfId="0" applyFont="1" applyAlignment="1"/>
    <xf numFmtId="0" fontId="37" fillId="7" borderId="2" xfId="2" applyFont="1" applyFill="1" applyBorder="1" applyAlignment="1" applyProtection="1">
      <alignment horizontal="center" vertical="center" wrapText="1"/>
    </xf>
    <xf numFmtId="0" fontId="2" fillId="12" borderId="2" xfId="0" applyFont="1" applyFill="1" applyBorder="1" applyAlignment="1">
      <alignment horizontal="center" vertical="center" wrapText="1"/>
    </xf>
    <xf numFmtId="0" fontId="2" fillId="13" borderId="2" xfId="0" applyFont="1" applyFill="1" applyBorder="1" applyAlignment="1">
      <alignment horizontal="center" vertical="center"/>
    </xf>
    <xf numFmtId="0" fontId="2" fillId="16" borderId="2" xfId="0" applyFont="1" applyFill="1" applyBorder="1" applyAlignment="1">
      <alignment horizontal="center" vertical="center" wrapText="1"/>
    </xf>
    <xf numFmtId="0" fontId="9" fillId="5" borderId="13" xfId="2" applyFill="1" applyBorder="1" applyAlignment="1" applyProtection="1">
      <alignment horizontal="center" vertical="center" wrapText="1"/>
    </xf>
    <xf numFmtId="0" fontId="13" fillId="5" borderId="14" xfId="2" applyFont="1" applyFill="1" applyBorder="1" applyAlignment="1" applyProtection="1">
      <alignment horizontal="left" vertical="center" wrapText="1"/>
    </xf>
    <xf numFmtId="0" fontId="39" fillId="2" borderId="14" xfId="0" applyFont="1" applyFill="1" applyBorder="1" applyAlignment="1">
      <alignment horizontal="center" vertical="center" wrapText="1"/>
    </xf>
    <xf numFmtId="0" fontId="39" fillId="2" borderId="14" xfId="0" applyFont="1" applyFill="1" applyBorder="1" applyAlignment="1">
      <alignment horizontal="center" vertical="center"/>
    </xf>
    <xf numFmtId="0" fontId="14" fillId="14" borderId="14" xfId="0" applyFont="1" applyFill="1" applyBorder="1" applyAlignment="1">
      <alignment horizontal="center" vertical="center"/>
    </xf>
    <xf numFmtId="49" fontId="9" fillId="5" borderId="13" xfId="2" applyNumberFormat="1" applyFill="1" applyBorder="1" applyAlignment="1" applyProtection="1">
      <alignment horizontal="center" vertical="center" wrapText="1"/>
    </xf>
    <xf numFmtId="0" fontId="39" fillId="2" borderId="16" xfId="0" applyFont="1" applyFill="1" applyBorder="1" applyAlignment="1">
      <alignment horizontal="center" vertical="center"/>
    </xf>
    <xf numFmtId="0" fontId="13" fillId="5" borderId="14" xfId="0" applyFont="1" applyFill="1" applyBorder="1" applyAlignment="1">
      <alignment horizontal="left" vertical="center" wrapText="1"/>
    </xf>
    <xf numFmtId="0" fontId="26" fillId="2" borderId="14" xfId="2" applyFont="1" applyFill="1" applyBorder="1" applyAlignment="1" applyProtection="1">
      <alignment horizontal="center" vertical="center" wrapText="1"/>
    </xf>
    <xf numFmtId="0" fontId="42" fillId="2" borderId="14" xfId="2" applyFont="1" applyFill="1" applyBorder="1" applyAlignment="1" applyProtection="1">
      <alignment horizontal="center" vertical="center" wrapText="1"/>
    </xf>
    <xf numFmtId="0" fontId="39" fillId="0" borderId="14" xfId="0" applyFont="1" applyBorder="1" applyAlignment="1">
      <alignment horizontal="center" vertical="center"/>
    </xf>
    <xf numFmtId="0" fontId="26" fillId="2" borderId="14" xfId="2" applyFont="1" applyFill="1" applyBorder="1" applyAlignment="1" applyProtection="1">
      <alignment horizontal="left" vertical="center" wrapText="1"/>
    </xf>
    <xf numFmtId="0" fontId="10" fillId="5" borderId="14" xfId="0" applyFont="1" applyFill="1" applyBorder="1" applyAlignment="1">
      <alignment horizontal="left" vertical="center" wrapText="1"/>
    </xf>
    <xf numFmtId="0" fontId="39" fillId="0" borderId="14" xfId="0" applyFont="1" applyBorder="1" applyAlignment="1"/>
    <xf numFmtId="0" fontId="6" fillId="6" borderId="14" xfId="0" applyFont="1" applyFill="1" applyBorder="1" applyAlignment="1">
      <alignment horizontal="left" vertical="center" wrapText="1"/>
    </xf>
    <xf numFmtId="0" fontId="10" fillId="6" borderId="14" xfId="0" applyFont="1" applyFill="1" applyBorder="1" applyAlignment="1">
      <alignment horizontal="left" vertical="center" wrapText="1"/>
    </xf>
    <xf numFmtId="0" fontId="13" fillId="5" borderId="21" xfId="0" applyFont="1" applyFill="1" applyBorder="1" applyAlignment="1">
      <alignment horizontal="left" vertical="center" wrapText="1"/>
    </xf>
    <xf numFmtId="0" fontId="26" fillId="2" borderId="21" xfId="2" applyFont="1" applyFill="1" applyBorder="1" applyAlignment="1" applyProtection="1">
      <alignment horizontal="left" vertical="center" wrapText="1"/>
    </xf>
    <xf numFmtId="0" fontId="42" fillId="2" borderId="21" xfId="2" applyFont="1" applyFill="1" applyBorder="1" applyAlignment="1" applyProtection="1">
      <alignment horizontal="center" vertical="center" wrapText="1"/>
    </xf>
    <xf numFmtId="0" fontId="39" fillId="2" borderId="21" xfId="0" applyFont="1" applyFill="1" applyBorder="1" applyAlignment="1">
      <alignment horizontal="center" vertical="center" wrapText="1"/>
    </xf>
    <xf numFmtId="0" fontId="13" fillId="5" borderId="14" xfId="2" applyFont="1" applyFill="1" applyBorder="1" applyAlignment="1" applyProtection="1">
      <alignment vertical="center" wrapText="1"/>
    </xf>
    <xf numFmtId="0" fontId="39" fillId="2" borderId="15" xfId="0" applyFont="1" applyFill="1" applyBorder="1" applyAlignment="1">
      <alignment horizontal="center" vertical="center"/>
    </xf>
    <xf numFmtId="0" fontId="9" fillId="5" borderId="29" xfId="2" applyFill="1" applyBorder="1" applyAlignment="1" applyProtection="1">
      <alignment horizontal="center" vertical="center" wrapText="1"/>
    </xf>
    <xf numFmtId="0" fontId="39" fillId="2" borderId="21" xfId="0" applyFont="1" applyFill="1" applyBorder="1" applyAlignment="1">
      <alignment horizontal="center" vertical="center"/>
    </xf>
    <xf numFmtId="0" fontId="37" fillId="7" borderId="2" xfId="0" applyFont="1" applyFill="1" applyBorder="1" applyAlignment="1">
      <alignment horizontal="center" vertical="center" wrapText="1"/>
    </xf>
    <xf numFmtId="0" fontId="13" fillId="5" borderId="21" xfId="2" applyFont="1" applyFill="1" applyBorder="1" applyAlignment="1" applyProtection="1">
      <alignment vertical="center" wrapText="1"/>
    </xf>
    <xf numFmtId="0" fontId="13" fillId="5" borderId="21" xfId="2" applyFont="1" applyFill="1" applyBorder="1" applyAlignment="1" applyProtection="1">
      <alignment horizontal="left" vertical="center" wrapText="1"/>
    </xf>
    <xf numFmtId="0" fontId="26" fillId="2" borderId="21" xfId="2" applyFont="1" applyFill="1" applyBorder="1" applyAlignment="1" applyProtection="1">
      <alignment horizontal="center" vertical="center" wrapText="1"/>
    </xf>
    <xf numFmtId="2" fontId="45" fillId="0" borderId="0" xfId="0" applyNumberFormat="1" applyFont="1" applyAlignment="1"/>
    <xf numFmtId="10" fontId="14" fillId="0" borderId="0" xfId="0" applyNumberFormat="1" applyFont="1" applyAlignment="1"/>
    <xf numFmtId="0" fontId="21" fillId="3" borderId="7" xfId="0" applyFont="1" applyFill="1" applyBorder="1" applyAlignment="1">
      <alignment horizontal="center" vertical="center"/>
    </xf>
    <xf numFmtId="0" fontId="21" fillId="3" borderId="8" xfId="0" applyFont="1" applyFill="1" applyBorder="1" applyAlignment="1">
      <alignment horizontal="left" vertical="center" wrapText="1"/>
    </xf>
    <xf numFmtId="0" fontId="21" fillId="3" borderId="8" xfId="0" applyFont="1" applyFill="1" applyBorder="1" applyAlignment="1">
      <alignment horizontal="center" vertical="center" wrapText="1"/>
    </xf>
    <xf numFmtId="1" fontId="43" fillId="11" borderId="59" xfId="0" applyNumberFormat="1" applyFont="1" applyFill="1" applyBorder="1" applyAlignment="1">
      <alignment horizontal="center" vertical="center"/>
    </xf>
    <xf numFmtId="0" fontId="9" fillId="5" borderId="14" xfId="0" applyFont="1" applyFill="1" applyBorder="1" applyAlignment="1">
      <alignment horizontal="justify" vertical="justify" wrapText="1"/>
    </xf>
    <xf numFmtId="0" fontId="21" fillId="3" borderId="7" xfId="2" applyFont="1" applyFill="1" applyBorder="1" applyAlignment="1" applyProtection="1">
      <alignment horizontal="center" vertical="center" wrapText="1"/>
    </xf>
    <xf numFmtId="1" fontId="43" fillId="11" borderId="56" xfId="0" applyNumberFormat="1" applyFont="1" applyFill="1" applyBorder="1" applyAlignment="1">
      <alignment horizontal="center" vertical="center"/>
    </xf>
    <xf numFmtId="0" fontId="26" fillId="2" borderId="14" xfId="0" applyFont="1" applyFill="1" applyBorder="1" applyAlignment="1">
      <alignment vertical="center" wrapText="1"/>
    </xf>
    <xf numFmtId="0" fontId="9" fillId="5" borderId="22" xfId="2" applyFill="1" applyBorder="1" applyAlignment="1" applyProtection="1">
      <alignment horizontal="center" vertical="center" wrapText="1"/>
    </xf>
    <xf numFmtId="0" fontId="9" fillId="5" borderId="23" xfId="0" applyFont="1" applyFill="1" applyBorder="1" applyAlignment="1">
      <alignment vertical="center" wrapText="1"/>
    </xf>
    <xf numFmtId="0" fontId="26" fillId="2" borderId="23" xfId="0" applyFont="1" applyFill="1" applyBorder="1" applyAlignment="1">
      <alignment vertical="center" wrapText="1"/>
    </xf>
    <xf numFmtId="0" fontId="39" fillId="0" borderId="23" xfId="0" applyFont="1" applyBorder="1" applyAlignment="1">
      <alignment horizontal="center" vertical="center"/>
    </xf>
    <xf numFmtId="0" fontId="39" fillId="2" borderId="28" xfId="0" applyFont="1" applyFill="1" applyBorder="1" applyAlignment="1">
      <alignment horizontal="center" vertical="center"/>
    </xf>
    <xf numFmtId="0" fontId="14" fillId="14" borderId="21" xfId="0" applyFont="1" applyFill="1" applyBorder="1" applyAlignment="1">
      <alignment horizontal="center" vertical="center"/>
    </xf>
    <xf numFmtId="0" fontId="9" fillId="6" borderId="13" xfId="2" applyFill="1" applyBorder="1" applyAlignment="1" applyProtection="1">
      <alignment horizontal="center" vertical="center" wrapText="1"/>
    </xf>
    <xf numFmtId="0" fontId="9" fillId="6" borderId="14" xfId="0" applyFont="1" applyFill="1" applyBorder="1" applyAlignment="1">
      <alignment vertical="center" wrapText="1"/>
    </xf>
    <xf numFmtId="0" fontId="26" fillId="2" borderId="23" xfId="0" applyFont="1" applyFill="1" applyBorder="1" applyAlignment="1">
      <alignment horizontal="center" vertical="center" wrapText="1"/>
    </xf>
    <xf numFmtId="0" fontId="21" fillId="3" borderId="1" xfId="2" applyFont="1" applyFill="1" applyBorder="1" applyAlignment="1" applyProtection="1">
      <alignment horizontal="center" vertical="center" wrapText="1"/>
    </xf>
    <xf numFmtId="0" fontId="9" fillId="5" borderId="7" xfId="2" applyFill="1" applyBorder="1" applyAlignment="1" applyProtection="1">
      <alignment horizontal="center" vertical="center" wrapText="1"/>
    </xf>
    <xf numFmtId="0" fontId="39" fillId="2" borderId="9" xfId="0" applyFont="1" applyFill="1" applyBorder="1" applyAlignment="1">
      <alignment horizontal="center" vertical="center"/>
    </xf>
    <xf numFmtId="0" fontId="14" fillId="14" borderId="59" xfId="0" applyFont="1" applyFill="1" applyBorder="1" applyAlignment="1">
      <alignment horizontal="center" vertical="center"/>
    </xf>
    <xf numFmtId="0" fontId="9" fillId="6" borderId="22" xfId="2" applyFill="1" applyBorder="1" applyAlignment="1" applyProtection="1">
      <alignment horizontal="center" vertical="center" wrapText="1"/>
    </xf>
    <xf numFmtId="0" fontId="39" fillId="2" borderId="24" xfId="0" applyFont="1" applyFill="1" applyBorder="1" applyAlignment="1">
      <alignment horizontal="center" vertical="center"/>
    </xf>
    <xf numFmtId="165" fontId="46" fillId="0" borderId="0" xfId="0" applyNumberFormat="1" applyFont="1" applyAlignment="1"/>
    <xf numFmtId="0" fontId="14" fillId="0" borderId="14" xfId="0" applyFont="1" applyBorder="1" applyAlignment="1"/>
    <xf numFmtId="0" fontId="14" fillId="0" borderId="0" xfId="0" applyFont="1" applyAlignment="1"/>
    <xf numFmtId="0" fontId="5" fillId="3" borderId="14" xfId="0" applyFont="1" applyFill="1" applyBorder="1" applyAlignment="1">
      <alignment horizontal="center" vertical="center"/>
    </xf>
    <xf numFmtId="0" fontId="27" fillId="2" borderId="0" xfId="0" applyFont="1" applyFill="1" applyAlignment="1"/>
    <xf numFmtId="0" fontId="5" fillId="3" borderId="14" xfId="0" applyFont="1" applyFill="1" applyBorder="1" applyAlignment="1">
      <alignment vertical="center" wrapText="1"/>
    </xf>
    <xf numFmtId="0" fontId="28" fillId="5" borderId="14" xfId="0" applyFont="1" applyFill="1" applyBorder="1" applyAlignment="1">
      <alignment horizontal="center" vertical="center"/>
    </xf>
    <xf numFmtId="0" fontId="28" fillId="5" borderId="14" xfId="0" applyFont="1" applyFill="1" applyBorder="1" applyAlignment="1"/>
    <xf numFmtId="0" fontId="28" fillId="5" borderId="14" xfId="0" applyFont="1" applyFill="1" applyBorder="1" applyAlignment="1">
      <alignment horizontal="left" vertical="center" wrapText="1"/>
    </xf>
    <xf numFmtId="0" fontId="5" fillId="3" borderId="14" xfId="0" applyFont="1" applyFill="1" applyBorder="1" applyAlignment="1">
      <alignment horizontal="left" vertical="center"/>
    </xf>
    <xf numFmtId="0" fontId="5" fillId="3" borderId="14" xfId="0" applyFont="1" applyFill="1" applyBorder="1">
      <alignment vertical="center"/>
    </xf>
    <xf numFmtId="0" fontId="5" fillId="16" borderId="14" xfId="0" applyFont="1" applyFill="1" applyBorder="1" applyAlignment="1">
      <alignment horizontal="left" vertical="center" wrapText="1"/>
    </xf>
    <xf numFmtId="0" fontId="5" fillId="16" borderId="14" xfId="0" applyFont="1" applyFill="1" applyBorder="1">
      <alignment vertical="center"/>
    </xf>
    <xf numFmtId="0" fontId="5" fillId="16" borderId="14" xfId="0" applyFont="1" applyFill="1" applyBorder="1" applyAlignment="1">
      <alignment horizontal="center" vertical="center"/>
    </xf>
    <xf numFmtId="0" fontId="5" fillId="16" borderId="14" xfId="0" applyFont="1" applyFill="1" applyBorder="1" applyAlignment="1">
      <alignment horizontal="left" vertical="center"/>
    </xf>
    <xf numFmtId="0" fontId="27" fillId="5" borderId="0" xfId="0" applyFont="1" applyFill="1" applyAlignment="1"/>
    <xf numFmtId="0" fontId="5" fillId="5" borderId="14" xfId="0" applyFont="1" applyFill="1" applyBorder="1" applyAlignment="1">
      <alignment horizontal="left" vertical="center" wrapText="1"/>
    </xf>
    <xf numFmtId="0" fontId="5" fillId="5" borderId="14" xfId="0" applyFont="1" applyFill="1" applyBorder="1" applyAlignment="1">
      <alignment vertical="center" wrapText="1"/>
    </xf>
    <xf numFmtId="0" fontId="48" fillId="5" borderId="14" xfId="0" applyFont="1" applyFill="1" applyBorder="1" applyAlignment="1"/>
    <xf numFmtId="0" fontId="5" fillId="5" borderId="14" xfId="0" applyFont="1" applyFill="1" applyBorder="1">
      <alignment vertical="center"/>
    </xf>
    <xf numFmtId="0" fontId="5" fillId="2" borderId="14" xfId="0" applyFont="1" applyFill="1" applyBorder="1" applyAlignment="1">
      <alignment horizontal="center" vertical="center" wrapText="1"/>
    </xf>
    <xf numFmtId="0" fontId="49" fillId="0" borderId="0" xfId="0" applyFont="1" applyAlignment="1"/>
    <xf numFmtId="0" fontId="50" fillId="2" borderId="0" xfId="0" applyFont="1" applyFill="1" applyAlignment="1"/>
    <xf numFmtId="0" fontId="49" fillId="2" borderId="0" xfId="0" applyFont="1" applyFill="1" applyAlignment="1"/>
    <xf numFmtId="0" fontId="5" fillId="2" borderId="14" xfId="0" applyFont="1" applyFill="1" applyBorder="1" applyAlignment="1">
      <alignment horizontal="center" vertical="center"/>
    </xf>
    <xf numFmtId="0" fontId="5" fillId="3" borderId="14" xfId="0" applyFont="1" applyFill="1" applyBorder="1" applyAlignment="1">
      <alignment horizontal="left" vertical="center" wrapText="1"/>
    </xf>
    <xf numFmtId="0" fontId="5" fillId="8" borderId="14" xfId="0" applyFont="1" applyFill="1" applyBorder="1" applyAlignment="1">
      <alignment horizontal="left" vertical="center" wrapText="1"/>
    </xf>
    <xf numFmtId="0" fontId="5" fillId="2" borderId="14" xfId="0" applyFont="1" applyFill="1" applyBorder="1" applyAlignment="1">
      <alignment vertical="center" wrapText="1"/>
    </xf>
    <xf numFmtId="0" fontId="28" fillId="8" borderId="14" xfId="0" applyFont="1" applyFill="1" applyBorder="1" applyAlignment="1">
      <alignment vertical="center" wrapText="1"/>
    </xf>
    <xf numFmtId="0" fontId="5" fillId="2" borderId="14" xfId="0" applyFont="1" applyFill="1" applyBorder="1" applyAlignment="1">
      <alignment horizontal="justify" vertical="center" wrapText="1"/>
    </xf>
    <xf numFmtId="0" fontId="5" fillId="8" borderId="14" xfId="0" applyFont="1" applyFill="1" applyBorder="1" applyAlignment="1">
      <alignment vertical="center" wrapText="1"/>
    </xf>
    <xf numFmtId="0" fontId="50" fillId="0" borderId="14" xfId="0" applyFont="1" applyBorder="1" applyAlignment="1"/>
    <xf numFmtId="0" fontId="5" fillId="8" borderId="14" xfId="0" applyFont="1" applyFill="1" applyBorder="1" applyAlignment="1">
      <alignment horizontal="justify" vertical="center" wrapText="1"/>
    </xf>
    <xf numFmtId="0" fontId="28" fillId="2" borderId="14" xfId="0" applyFont="1" applyFill="1" applyBorder="1" applyAlignment="1">
      <alignment horizontal="left" vertical="center" wrapText="1"/>
    </xf>
    <xf numFmtId="0" fontId="28" fillId="2" borderId="14" xfId="0" applyFont="1" applyFill="1" applyBorder="1" applyAlignment="1">
      <alignment horizontal="justify" vertical="center" wrapText="1"/>
    </xf>
    <xf numFmtId="0" fontId="5" fillId="2" borderId="0" xfId="0" applyFont="1" applyFill="1" applyAlignment="1">
      <alignment horizontal="left" vertical="center" wrapText="1"/>
    </xf>
    <xf numFmtId="0" fontId="5" fillId="0" borderId="0" xfId="0" applyFont="1" applyAlignment="1">
      <alignment horizontal="left" vertical="center"/>
    </xf>
    <xf numFmtId="0" fontId="6" fillId="0" borderId="13" xfId="0" applyFont="1" applyBorder="1" applyAlignment="1">
      <alignment horizontal="center" vertical="center" wrapText="1"/>
    </xf>
    <xf numFmtId="0" fontId="14" fillId="0" borderId="56" xfId="0" applyFont="1" applyBorder="1" applyAlignment="1">
      <alignment horizontal="center" vertical="center" wrapText="1"/>
    </xf>
    <xf numFmtId="0" fontId="1" fillId="0" borderId="56" xfId="0" applyFont="1" applyBorder="1" applyAlignment="1">
      <alignment horizontal="center" vertical="center"/>
    </xf>
    <xf numFmtId="164" fontId="14" fillId="0" borderId="40" xfId="0" applyNumberFormat="1" applyFont="1" applyBorder="1" applyAlignment="1">
      <alignment horizontal="center" vertical="center"/>
    </xf>
    <xf numFmtId="0" fontId="52" fillId="0" borderId="0" xfId="0" applyFont="1" applyAlignment="1"/>
    <xf numFmtId="0" fontId="53" fillId="0" borderId="0" xfId="0" applyFont="1" applyAlignment="1"/>
    <xf numFmtId="0" fontId="53" fillId="0" borderId="0" xfId="0" applyFont="1" applyAlignment="1">
      <alignment horizontal="center" vertical="center"/>
    </xf>
    <xf numFmtId="0" fontId="52" fillId="0" borderId="0" xfId="0" applyFont="1" applyAlignment="1">
      <alignment horizontal="center" vertical="center"/>
    </xf>
    <xf numFmtId="0" fontId="14" fillId="0" borderId="56" xfId="0" applyFont="1" applyBorder="1" applyAlignment="1">
      <alignment vertical="center" wrapText="1"/>
    </xf>
    <xf numFmtId="0" fontId="6" fillId="5" borderId="14" xfId="0" applyFont="1" applyFill="1" applyBorder="1" applyAlignment="1">
      <alignment horizontal="center" vertical="center" wrapText="1"/>
    </xf>
    <xf numFmtId="0" fontId="10" fillId="0" borderId="0" xfId="0" applyFont="1" applyAlignment="1">
      <alignment horizontal="center" vertical="center"/>
    </xf>
    <xf numFmtId="0" fontId="10" fillId="0" borderId="0" xfId="0" applyFont="1" applyAlignment="1"/>
    <xf numFmtId="0" fontId="6" fillId="0" borderId="0" xfId="0" applyFont="1" applyAlignment="1"/>
    <xf numFmtId="0" fontId="6" fillId="5" borderId="13" xfId="0" applyFont="1" applyFill="1" applyBorder="1" applyAlignment="1">
      <alignment horizontal="center" vertical="center"/>
    </xf>
    <xf numFmtId="49" fontId="6" fillId="5" borderId="13" xfId="0" applyNumberFormat="1" applyFont="1" applyFill="1" applyBorder="1" applyAlignment="1">
      <alignment horizontal="center" vertical="center"/>
    </xf>
    <xf numFmtId="0" fontId="6" fillId="6" borderId="13" xfId="0" applyFont="1" applyFill="1" applyBorder="1" applyAlignment="1">
      <alignment horizontal="center" vertical="center"/>
    </xf>
    <xf numFmtId="0" fontId="10" fillId="5" borderId="21" xfId="0" applyFont="1" applyFill="1" applyBorder="1" applyAlignment="1">
      <alignment horizontal="left" vertical="center" wrapText="1"/>
    </xf>
    <xf numFmtId="0" fontId="6" fillId="5" borderId="29" xfId="0" applyFont="1" applyFill="1" applyBorder="1" applyAlignment="1">
      <alignment horizontal="center" vertical="center"/>
    </xf>
    <xf numFmtId="0" fontId="6" fillId="12" borderId="8" xfId="0" applyFont="1" applyFill="1" applyBorder="1" applyAlignment="1">
      <alignment horizontal="center" vertical="center" wrapText="1"/>
    </xf>
    <xf numFmtId="0" fontId="6" fillId="13" borderId="8"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12" borderId="2"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6" borderId="23" xfId="0" applyFont="1" applyFill="1" applyBorder="1" applyAlignment="1">
      <alignment horizontal="left" vertical="center" wrapText="1"/>
    </xf>
    <xf numFmtId="0" fontId="5" fillId="2" borderId="0" xfId="0" applyFont="1" applyFill="1" applyAlignment="1"/>
    <xf numFmtId="0" fontId="5" fillId="3" borderId="14" xfId="0" applyFont="1" applyFill="1" applyBorder="1" applyAlignment="1"/>
    <xf numFmtId="0" fontId="5" fillId="16" borderId="14" xfId="0" applyFont="1" applyFill="1" applyBorder="1" applyAlignment="1"/>
    <xf numFmtId="0" fontId="6" fillId="5" borderId="14" xfId="0" applyFont="1" applyFill="1" applyBorder="1" applyAlignment="1"/>
    <xf numFmtId="0" fontId="5" fillId="5" borderId="14" xfId="0" applyFont="1" applyFill="1" applyBorder="1" applyAlignment="1"/>
    <xf numFmtId="0" fontId="5" fillId="2" borderId="14" xfId="0" applyFont="1" applyFill="1" applyBorder="1" applyAlignment="1">
      <alignment horizontal="center"/>
    </xf>
    <xf numFmtId="0" fontId="1" fillId="2" borderId="0" xfId="0" applyFont="1" applyFill="1" applyAlignment="1">
      <alignment horizontal="left" vertical="center" wrapText="1"/>
    </xf>
    <xf numFmtId="0" fontId="12" fillId="0" borderId="14" xfId="0" applyFont="1" applyBorder="1" applyAlignment="1">
      <alignment horizontal="left" vertical="center" wrapText="1"/>
    </xf>
    <xf numFmtId="0" fontId="6" fillId="2" borderId="16"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4"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2" borderId="23" xfId="0" applyFont="1" applyFill="1" applyBorder="1" applyAlignment="1">
      <alignment horizontal="left" vertical="center" wrapText="1"/>
    </xf>
    <xf numFmtId="0" fontId="6" fillId="2" borderId="28" xfId="0" applyFont="1" applyFill="1" applyBorder="1" applyAlignment="1">
      <alignment horizontal="left" vertical="center" wrapText="1"/>
    </xf>
    <xf numFmtId="0" fontId="6" fillId="5" borderId="13" xfId="0" applyFont="1" applyFill="1" applyBorder="1" applyAlignment="1">
      <alignment vertical="center" wrapText="1"/>
    </xf>
    <xf numFmtId="0" fontId="6" fillId="5" borderId="14" xfId="0" applyFont="1" applyFill="1" applyBorder="1" applyAlignment="1">
      <alignment vertical="center" wrapText="1"/>
    </xf>
    <xf numFmtId="0" fontId="8" fillId="2" borderId="14" xfId="0" applyFont="1" applyFill="1" applyBorder="1" applyAlignment="1">
      <alignment horizontal="center" vertical="center" wrapText="1"/>
    </xf>
    <xf numFmtId="0" fontId="12" fillId="5" borderId="13" xfId="0" applyFont="1" applyFill="1" applyBorder="1" applyAlignment="1">
      <alignment horizontal="left" vertical="center"/>
    </xf>
    <xf numFmtId="0" fontId="12" fillId="5" borderId="14" xfId="0" applyFont="1" applyFill="1" applyBorder="1" applyAlignment="1">
      <alignment horizontal="left" vertical="center"/>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2" fillId="5" borderId="14" xfId="0" applyFont="1" applyFill="1" applyBorder="1" applyAlignment="1">
      <alignment horizontal="left"/>
    </xf>
    <xf numFmtId="0" fontId="2" fillId="5" borderId="15" xfId="0" applyFont="1" applyFill="1" applyBorder="1" applyAlignment="1">
      <alignment horizontal="left"/>
    </xf>
    <xf numFmtId="0" fontId="5" fillId="3" borderId="7" xfId="0" applyFont="1" applyFill="1" applyBorder="1" applyAlignment="1">
      <alignment horizontal="justify" vertical="center" wrapText="1"/>
    </xf>
    <xf numFmtId="0" fontId="5" fillId="3" borderId="8" xfId="0" applyFont="1" applyFill="1" applyBorder="1" applyAlignment="1">
      <alignment horizontal="justify" vertical="center" wrapText="1"/>
    </xf>
    <xf numFmtId="0" fontId="5" fillId="3" borderId="26" xfId="0" applyFont="1" applyFill="1" applyBorder="1" applyAlignment="1">
      <alignment horizontal="justify" vertical="center" wrapText="1"/>
    </xf>
    <xf numFmtId="0" fontId="5" fillId="3" borderId="12" xfId="0" applyFont="1" applyFill="1" applyBorder="1" applyAlignment="1">
      <alignment horizontal="justify" vertical="center" wrapText="1"/>
    </xf>
    <xf numFmtId="0" fontId="10" fillId="2" borderId="14" xfId="0" applyFont="1" applyFill="1" applyBorder="1" applyAlignment="1">
      <alignment horizontal="left" vertical="top" wrapText="1"/>
    </xf>
    <xf numFmtId="0" fontId="10" fillId="2" borderId="15" xfId="0" applyFont="1" applyFill="1" applyBorder="1" applyAlignment="1">
      <alignment horizontal="left" vertical="top"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5" borderId="13" xfId="0" applyFont="1" applyFill="1" applyBorder="1" applyAlignment="1">
      <alignment horizontal="justify" vertical="center" wrapText="1"/>
    </xf>
    <xf numFmtId="0" fontId="6" fillId="5" borderId="14" xfId="0" applyFont="1" applyFill="1" applyBorder="1" applyAlignment="1">
      <alignment horizontal="justify" vertical="center" wrapText="1"/>
    </xf>
    <xf numFmtId="0" fontId="10" fillId="2" borderId="14" xfId="0" applyFont="1" applyFill="1" applyBorder="1" applyAlignment="1">
      <alignment horizontal="left" vertical="center" wrapText="1"/>
    </xf>
    <xf numFmtId="0" fontId="8" fillId="2" borderId="14" xfId="0" applyFont="1" applyFill="1" applyBorder="1" applyAlignment="1">
      <alignment horizontal="justify" vertical="center" wrapText="1"/>
    </xf>
    <xf numFmtId="0" fontId="6" fillId="0" borderId="23" xfId="0" applyFont="1" applyBorder="1" applyAlignment="1">
      <alignment horizontal="center" vertical="center" wrapText="1"/>
    </xf>
    <xf numFmtId="0" fontId="6" fillId="0" borderId="28" xfId="0" applyFont="1" applyBorder="1" applyAlignment="1">
      <alignment horizontal="center" vertical="center" wrapText="1"/>
    </xf>
    <xf numFmtId="0" fontId="11" fillId="2" borderId="16"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9" fillId="5" borderId="17"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13" fillId="2" borderId="14" xfId="0" applyFont="1" applyFill="1" applyBorder="1" applyAlignment="1">
      <alignment horizontal="left" vertical="top" wrapText="1"/>
    </xf>
    <xf numFmtId="0" fontId="13" fillId="2" borderId="15" xfId="0" applyFont="1" applyFill="1" applyBorder="1" applyAlignment="1">
      <alignment horizontal="left" vertical="top" wrapText="1"/>
    </xf>
    <xf numFmtId="0" fontId="13" fillId="2" borderId="23" xfId="0" applyFont="1" applyFill="1" applyBorder="1" applyAlignment="1">
      <alignment horizontal="left" vertical="top" wrapText="1"/>
    </xf>
    <xf numFmtId="0" fontId="13" fillId="2" borderId="28" xfId="0" applyFont="1" applyFill="1" applyBorder="1" applyAlignment="1">
      <alignment horizontal="left" vertical="top" wrapText="1"/>
    </xf>
    <xf numFmtId="0" fontId="12" fillId="2" borderId="13" xfId="0" applyFont="1" applyFill="1" applyBorder="1" applyAlignment="1">
      <alignment horizontal="left" vertical="center"/>
    </xf>
    <xf numFmtId="0" fontId="12" fillId="2" borderId="14" xfId="0" applyFont="1" applyFill="1" applyBorder="1" applyAlignment="1">
      <alignment horizontal="left" vertical="center"/>
    </xf>
    <xf numFmtId="0" fontId="10" fillId="2" borderId="16" xfId="0" applyFont="1" applyFill="1" applyBorder="1" applyAlignment="1">
      <alignment horizontal="left" vertical="center" wrapText="1"/>
    </xf>
    <xf numFmtId="0" fontId="10" fillId="2" borderId="20" xfId="0" applyFont="1" applyFill="1" applyBorder="1" applyAlignment="1">
      <alignment horizontal="left" vertical="center" wrapText="1"/>
    </xf>
    <xf numFmtId="0" fontId="10" fillId="2" borderId="18" xfId="0" applyFont="1" applyFill="1" applyBorder="1" applyAlignment="1">
      <alignment horizontal="left" vertical="center" wrapText="1"/>
    </xf>
    <xf numFmtId="0" fontId="6" fillId="5" borderId="7" xfId="0" applyFont="1" applyFill="1" applyBorder="1" applyAlignment="1">
      <alignment vertical="center" wrapText="1"/>
    </xf>
    <xf numFmtId="0" fontId="6" fillId="5" borderId="8" xfId="0" applyFont="1" applyFill="1" applyBorder="1" applyAlignment="1">
      <alignment vertical="center" wrapText="1"/>
    </xf>
    <xf numFmtId="0" fontId="6" fillId="2" borderId="17" xfId="0" applyFont="1" applyFill="1" applyBorder="1" applyAlignment="1">
      <alignment horizontal="center" vertical="center" wrapText="1"/>
    </xf>
    <xf numFmtId="0" fontId="7" fillId="2" borderId="14" xfId="0" applyFont="1" applyFill="1" applyBorder="1" applyAlignment="1">
      <alignment horizontal="justify" vertical="center" wrapText="1"/>
    </xf>
    <xf numFmtId="0" fontId="6" fillId="5" borderId="13" xfId="0" applyFont="1" applyFill="1" applyBorder="1">
      <alignment vertical="center"/>
    </xf>
    <xf numFmtId="0" fontId="6" fillId="5" borderId="14" xfId="0" applyFont="1" applyFill="1" applyBorder="1">
      <alignment vertical="center"/>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12" fillId="5" borderId="19" xfId="0" applyFont="1" applyFill="1" applyBorder="1" applyAlignment="1">
      <alignment horizontal="left" vertical="center"/>
    </xf>
    <xf numFmtId="0" fontId="12" fillId="5" borderId="17" xfId="0" applyFont="1" applyFill="1" applyBorder="1" applyAlignment="1">
      <alignment horizontal="left" vertical="center"/>
    </xf>
    <xf numFmtId="0" fontId="2" fillId="0" borderId="14" xfId="0" applyFont="1" applyBorder="1" applyAlignment="1">
      <alignment horizontal="left"/>
    </xf>
    <xf numFmtId="0" fontId="2" fillId="0" borderId="15" xfId="0" applyFont="1" applyBorder="1" applyAlignment="1">
      <alignment horizontal="left"/>
    </xf>
    <xf numFmtId="0" fontId="2" fillId="5" borderId="14" xfId="0" applyFont="1" applyFill="1" applyBorder="1" applyAlignment="1">
      <alignment horizontal="left" vertical="center"/>
    </xf>
    <xf numFmtId="0" fontId="2" fillId="5" borderId="15" xfId="0" applyFont="1" applyFill="1" applyBorder="1" applyAlignment="1">
      <alignment horizontal="left" vertical="center"/>
    </xf>
    <xf numFmtId="0" fontId="6" fillId="5" borderId="22" xfId="0" applyFont="1" applyFill="1" applyBorder="1" applyAlignment="1">
      <alignment vertical="center" wrapText="1"/>
    </xf>
    <xf numFmtId="0" fontId="6" fillId="5" borderId="23" xfId="0" applyFont="1" applyFill="1" applyBorder="1" applyAlignment="1">
      <alignment vertical="center" wrapText="1"/>
    </xf>
    <xf numFmtId="0" fontId="9" fillId="2" borderId="30" xfId="0" applyFont="1" applyFill="1" applyBorder="1" applyAlignment="1">
      <alignment horizontal="left" vertical="center" wrapText="1"/>
    </xf>
    <xf numFmtId="0" fontId="9" fillId="2" borderId="31" xfId="0" applyFont="1" applyFill="1" applyBorder="1" applyAlignment="1">
      <alignment horizontal="left" vertical="center" wrapText="1"/>
    </xf>
    <xf numFmtId="0" fontId="9" fillId="2" borderId="32" xfId="0" applyFont="1" applyFill="1" applyBorder="1" applyAlignment="1">
      <alignment horizontal="left" vertical="center" wrapText="1"/>
    </xf>
    <xf numFmtId="0" fontId="9" fillId="2" borderId="33"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34" xfId="0" applyFont="1" applyFill="1" applyBorder="1" applyAlignment="1">
      <alignment horizontal="left" vertical="center" wrapText="1"/>
    </xf>
    <xf numFmtId="0" fontId="9" fillId="2" borderId="35" xfId="0" applyFont="1" applyFill="1" applyBorder="1" applyAlignment="1">
      <alignment horizontal="left" vertical="center" wrapText="1"/>
    </xf>
    <xf numFmtId="0" fontId="9" fillId="2" borderId="36" xfId="0" applyFont="1" applyFill="1" applyBorder="1" applyAlignment="1">
      <alignment horizontal="left" vertical="center" wrapText="1"/>
    </xf>
    <xf numFmtId="0" fontId="9" fillId="2" borderId="37" xfId="0" applyFont="1" applyFill="1" applyBorder="1" applyAlignment="1">
      <alignment horizontal="left" vertical="center" wrapText="1"/>
    </xf>
    <xf numFmtId="0" fontId="10" fillId="2" borderId="1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5" borderId="22" xfId="0" applyFont="1" applyFill="1" applyBorder="1" applyAlignment="1">
      <alignment horizontal="justify" vertical="center" wrapText="1"/>
    </xf>
    <xf numFmtId="0" fontId="6" fillId="5" borderId="23" xfId="0" applyFont="1" applyFill="1" applyBorder="1" applyAlignment="1">
      <alignment horizontal="justify" vertical="center" wrapText="1"/>
    </xf>
    <xf numFmtId="0" fontId="10" fillId="2" borderId="14" xfId="0" applyFont="1" applyFill="1" applyBorder="1" applyAlignment="1">
      <alignment horizontal="justify" vertical="center" wrapText="1"/>
    </xf>
    <xf numFmtId="0" fontId="8" fillId="2" borderId="15"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5"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2" fillId="5" borderId="24" xfId="0" applyFont="1" applyFill="1" applyBorder="1" applyAlignment="1">
      <alignment horizontal="center" vertical="center"/>
    </xf>
    <xf numFmtId="0" fontId="2" fillId="5" borderId="27" xfId="0" applyFont="1" applyFill="1" applyBorder="1" applyAlignment="1">
      <alignment horizontal="center" vertical="center"/>
    </xf>
    <xf numFmtId="0" fontId="2" fillId="5" borderId="25" xfId="0" applyFont="1" applyFill="1" applyBorder="1" applyAlignment="1">
      <alignment horizontal="center" vertical="center"/>
    </xf>
    <xf numFmtId="0" fontId="5" fillId="3" borderId="40"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42" xfId="0" applyFont="1" applyFill="1" applyBorder="1" applyAlignment="1">
      <alignment horizontal="center" vertical="center"/>
    </xf>
    <xf numFmtId="0" fontId="2" fillId="2" borderId="43" xfId="0" applyFont="1" applyFill="1" applyBorder="1" applyAlignment="1">
      <alignment horizontal="center" vertical="top" wrapText="1"/>
    </xf>
    <xf numFmtId="0" fontId="2" fillId="2" borderId="44" xfId="0" applyFont="1" applyFill="1" applyBorder="1" applyAlignment="1">
      <alignment horizontal="center" vertical="top" wrapText="1"/>
    </xf>
    <xf numFmtId="0" fontId="2" fillId="2" borderId="45" xfId="0" applyFont="1" applyFill="1" applyBorder="1" applyAlignment="1">
      <alignment horizontal="center" vertical="top" wrapText="1"/>
    </xf>
    <xf numFmtId="0" fontId="2" fillId="2" borderId="33" xfId="0" applyFont="1" applyFill="1" applyBorder="1" applyAlignment="1">
      <alignment horizontal="center" vertical="top" wrapText="1"/>
    </xf>
    <xf numFmtId="0" fontId="2" fillId="2" borderId="0" xfId="0" applyFont="1" applyFill="1" applyAlignment="1">
      <alignment horizontal="center" vertical="top" wrapText="1"/>
    </xf>
    <xf numFmtId="0" fontId="2" fillId="2" borderId="46" xfId="0" applyFont="1" applyFill="1" applyBorder="1" applyAlignment="1">
      <alignment horizontal="center" vertical="top" wrapText="1"/>
    </xf>
    <xf numFmtId="0" fontId="2" fillId="2" borderId="35" xfId="0" applyFont="1" applyFill="1" applyBorder="1" applyAlignment="1">
      <alignment horizontal="center" vertical="top" wrapText="1"/>
    </xf>
    <xf numFmtId="0" fontId="2" fillId="2" borderId="36" xfId="0" applyFont="1" applyFill="1" applyBorder="1" applyAlignment="1">
      <alignment horizontal="center" vertical="top" wrapText="1"/>
    </xf>
    <xf numFmtId="0" fontId="2" fillId="2" borderId="47" xfId="0" applyFont="1" applyFill="1" applyBorder="1" applyAlignment="1">
      <alignment horizontal="center" vertical="top" wrapText="1"/>
    </xf>
    <xf numFmtId="0" fontId="2" fillId="5" borderId="24" xfId="0" applyFont="1" applyFill="1" applyBorder="1" applyAlignment="1">
      <alignment horizontal="left" vertical="center"/>
    </xf>
    <xf numFmtId="0" fontId="2" fillId="5" borderId="27" xfId="0" applyFont="1" applyFill="1" applyBorder="1" applyAlignment="1">
      <alignment horizontal="left" vertical="center"/>
    </xf>
    <xf numFmtId="0" fontId="2" fillId="5" borderId="39" xfId="0" applyFont="1" applyFill="1" applyBorder="1" applyAlignment="1">
      <alignment horizontal="left" vertical="center"/>
    </xf>
    <xf numFmtId="0" fontId="12" fillId="5" borderId="13" xfId="0" applyFont="1" applyFill="1" applyBorder="1" applyAlignment="1">
      <alignment horizontal="left" vertical="center" wrapText="1"/>
    </xf>
    <xf numFmtId="0" fontId="12" fillId="5" borderId="14" xfId="0" applyFont="1" applyFill="1" applyBorder="1" applyAlignment="1">
      <alignment horizontal="left" vertical="center" wrapText="1"/>
    </xf>
    <xf numFmtId="0" fontId="2" fillId="0" borderId="14" xfId="0" applyFont="1" applyBorder="1" applyAlignment="1">
      <alignment horizontal="center"/>
    </xf>
    <xf numFmtId="0" fontId="2" fillId="0" borderId="15" xfId="0" applyFont="1" applyBorder="1" applyAlignment="1">
      <alignment horizontal="center"/>
    </xf>
    <xf numFmtId="0" fontId="6" fillId="2" borderId="8"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6" fillId="2" borderId="14" xfId="0" applyFont="1" applyFill="1" applyBorder="1" applyAlignment="1">
      <alignment horizontal="justify" vertical="center" wrapText="1"/>
    </xf>
    <xf numFmtId="0" fontId="6" fillId="2" borderId="15" xfId="0" applyFont="1" applyFill="1" applyBorder="1" applyAlignment="1">
      <alignment horizontal="justify" vertical="center" wrapText="1"/>
    </xf>
    <xf numFmtId="0" fontId="5" fillId="3" borderId="4" xfId="0" applyFont="1" applyFill="1" applyBorder="1" applyAlignment="1">
      <alignment horizontal="justify" vertical="center"/>
    </xf>
    <xf numFmtId="0" fontId="5" fillId="3" borderId="5" xfId="0" applyFont="1" applyFill="1" applyBorder="1" applyAlignment="1">
      <alignment horizontal="justify" vertical="center"/>
    </xf>
    <xf numFmtId="0" fontId="5" fillId="3" borderId="6" xfId="0" applyFont="1" applyFill="1" applyBorder="1" applyAlignment="1">
      <alignment horizontal="justify" vertical="center"/>
    </xf>
    <xf numFmtId="0" fontId="2" fillId="5" borderId="16" xfId="0" applyFont="1" applyFill="1" applyBorder="1" applyAlignment="1">
      <alignment horizontal="left"/>
    </xf>
    <xf numFmtId="0" fontId="2" fillId="5" borderId="20" xfId="0" applyFont="1" applyFill="1" applyBorder="1" applyAlignment="1">
      <alignment horizontal="left"/>
    </xf>
    <xf numFmtId="0" fontId="2" fillId="5" borderId="18" xfId="0" applyFont="1" applyFill="1" applyBorder="1" applyAlignment="1">
      <alignment horizontal="left"/>
    </xf>
    <xf numFmtId="0" fontId="6" fillId="0" borderId="14" xfId="0" applyFont="1" applyBorder="1" applyAlignment="1">
      <alignment horizontal="center"/>
    </xf>
    <xf numFmtId="0" fontId="6" fillId="0" borderId="15" xfId="0" applyFont="1" applyBorder="1" applyAlignment="1">
      <alignment horizontal="center"/>
    </xf>
    <xf numFmtId="0" fontId="6" fillId="2" borderId="13" xfId="0" applyFont="1" applyFill="1" applyBorder="1" applyAlignment="1">
      <alignment horizontal="left" vertical="center" wrapText="1"/>
    </xf>
    <xf numFmtId="0" fontId="2" fillId="2" borderId="48" xfId="0" applyFont="1" applyFill="1" applyBorder="1" applyAlignment="1">
      <alignment horizontal="center" wrapText="1"/>
    </xf>
    <xf numFmtId="0" fontId="2" fillId="2" borderId="26" xfId="0" applyFont="1" applyFill="1" applyBorder="1" applyAlignment="1">
      <alignment horizontal="center" wrapText="1"/>
    </xf>
    <xf numFmtId="0" fontId="2" fillId="2" borderId="49" xfId="0" applyFont="1" applyFill="1" applyBorder="1" applyAlignment="1">
      <alignment horizontal="center" wrapText="1"/>
    </xf>
    <xf numFmtId="0" fontId="2" fillId="2" borderId="13" xfId="0" applyFont="1" applyFill="1" applyBorder="1" applyAlignment="1">
      <alignment horizontal="center" wrapText="1"/>
    </xf>
    <xf numFmtId="0" fontId="2" fillId="2" borderId="14" xfId="0" applyFont="1" applyFill="1" applyBorder="1" applyAlignment="1">
      <alignment horizontal="center" wrapText="1"/>
    </xf>
    <xf numFmtId="0" fontId="2" fillId="2" borderId="15" xfId="0" applyFont="1" applyFill="1" applyBorder="1" applyAlignment="1">
      <alignment horizontal="center" wrapText="1"/>
    </xf>
    <xf numFmtId="0" fontId="2" fillId="2" borderId="22" xfId="0" applyFont="1" applyFill="1" applyBorder="1" applyAlignment="1">
      <alignment horizontal="center" wrapText="1"/>
    </xf>
    <xf numFmtId="0" fontId="2" fillId="2" borderId="23" xfId="0" applyFont="1" applyFill="1" applyBorder="1" applyAlignment="1">
      <alignment horizontal="center" wrapText="1"/>
    </xf>
    <xf numFmtId="0" fontId="2" fillId="2" borderId="28" xfId="0" applyFont="1" applyFill="1" applyBorder="1" applyAlignment="1">
      <alignment horizontal="center" wrapText="1"/>
    </xf>
    <xf numFmtId="0" fontId="5" fillId="3" borderId="7" xfId="0" applyFont="1" applyFill="1" applyBorder="1" applyAlignment="1">
      <alignment horizontal="left" vertical="center"/>
    </xf>
    <xf numFmtId="0" fontId="5" fillId="3" borderId="8" xfId="0" applyFont="1" applyFill="1" applyBorder="1" applyAlignment="1">
      <alignment horizontal="left" vertical="center"/>
    </xf>
    <xf numFmtId="0" fontId="5" fillId="3" borderId="12" xfId="0" applyFont="1" applyFill="1" applyBorder="1" applyAlignment="1">
      <alignment horizontal="left" vertical="center"/>
    </xf>
    <xf numFmtId="0" fontId="10" fillId="2" borderId="16"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6" fillId="5" borderId="19" xfId="0" applyFont="1" applyFill="1" applyBorder="1" applyAlignment="1">
      <alignment horizontal="left" vertical="center" wrapText="1"/>
    </xf>
    <xf numFmtId="0" fontId="6" fillId="5" borderId="17"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6" fillId="2" borderId="13" xfId="0" applyFont="1" applyFill="1" applyBorder="1" applyAlignment="1">
      <alignment horizontal="left" vertical="top" wrapText="1"/>
    </xf>
    <xf numFmtId="0" fontId="6" fillId="2" borderId="14" xfId="0" applyFont="1" applyFill="1" applyBorder="1" applyAlignment="1">
      <alignment horizontal="left" vertical="top" wrapText="1"/>
    </xf>
    <xf numFmtId="0" fontId="6" fillId="2" borderId="22" xfId="0" applyFont="1" applyFill="1" applyBorder="1" applyAlignment="1">
      <alignment horizontal="left" vertical="top" wrapText="1"/>
    </xf>
    <xf numFmtId="0" fontId="6" fillId="2" borderId="23" xfId="0" applyFont="1" applyFill="1" applyBorder="1" applyAlignment="1">
      <alignment horizontal="left" vertical="top" wrapText="1"/>
    </xf>
    <xf numFmtId="0" fontId="12" fillId="5" borderId="7"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10" fillId="2" borderId="15" xfId="0" applyFont="1" applyFill="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10" fillId="2" borderId="23" xfId="0" applyFont="1" applyFill="1" applyBorder="1" applyAlignment="1">
      <alignment vertical="center" wrapText="1"/>
    </xf>
    <xf numFmtId="0" fontId="10" fillId="2" borderId="28" xfId="0" applyFont="1" applyFill="1" applyBorder="1" applyAlignment="1">
      <alignment vertical="center" wrapText="1"/>
    </xf>
    <xf numFmtId="0" fontId="12" fillId="5" borderId="38" xfId="0" applyFont="1" applyFill="1" applyBorder="1" applyAlignment="1">
      <alignment horizontal="left" vertical="center" wrapText="1"/>
    </xf>
    <xf numFmtId="0" fontId="12" fillId="5" borderId="39" xfId="0" applyFont="1" applyFill="1" applyBorder="1" applyAlignment="1">
      <alignment horizontal="left" vertical="center" wrapText="1"/>
    </xf>
    <xf numFmtId="0" fontId="2" fillId="5" borderId="14" xfId="0" applyFont="1" applyFill="1" applyBorder="1" applyAlignment="1">
      <alignment horizontal="center" vertical="center"/>
    </xf>
    <xf numFmtId="0" fontId="2" fillId="5" borderId="14" xfId="0" applyFont="1" applyFill="1" applyBorder="1" applyAlignment="1">
      <alignment horizontal="left" vertical="center" wrapText="1"/>
    </xf>
    <xf numFmtId="0" fontId="6" fillId="6" borderId="13" xfId="0" applyFont="1" applyFill="1" applyBorder="1" applyAlignment="1">
      <alignment horizontal="left" vertical="center" wrapText="1"/>
    </xf>
    <xf numFmtId="0" fontId="6" fillId="6" borderId="14" xfId="0" applyFont="1" applyFill="1" applyBorder="1" applyAlignment="1">
      <alignment horizontal="left" vertical="center" wrapText="1"/>
    </xf>
    <xf numFmtId="0" fontId="6" fillId="6" borderId="15" xfId="0" applyFont="1" applyFill="1" applyBorder="1" applyAlignment="1">
      <alignment horizontal="left" vertical="center" wrapText="1"/>
    </xf>
    <xf numFmtId="0" fontId="30" fillId="7" borderId="48" xfId="0" applyFont="1" applyFill="1" applyBorder="1" applyAlignment="1">
      <alignment horizontal="center" vertical="center"/>
    </xf>
    <xf numFmtId="0" fontId="30" fillId="7" borderId="22" xfId="0" applyFont="1" applyFill="1" applyBorder="1" applyAlignment="1">
      <alignment horizontal="center" vertical="center"/>
    </xf>
    <xf numFmtId="0" fontId="3" fillId="7" borderId="5"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30" fillId="7" borderId="26" xfId="0" applyFont="1" applyFill="1" applyBorder="1" applyAlignment="1">
      <alignment horizontal="left" vertical="center" wrapText="1"/>
    </xf>
    <xf numFmtId="0" fontId="30" fillId="7" borderId="14" xfId="0" applyFont="1" applyFill="1" applyBorder="1" applyAlignment="1">
      <alignment horizontal="left" vertical="center" wrapText="1"/>
    </xf>
    <xf numFmtId="0" fontId="19" fillId="2" borderId="23" xfId="0" applyFont="1" applyFill="1" applyBorder="1" applyAlignment="1">
      <alignment horizontal="left" vertical="center" wrapText="1"/>
    </xf>
    <xf numFmtId="0" fontId="19" fillId="2" borderId="14" xfId="0" applyFont="1" applyFill="1" applyBorder="1" applyAlignment="1">
      <alignment horizontal="left" vertical="center"/>
    </xf>
    <xf numFmtId="0" fontId="19" fillId="5" borderId="8"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5" borderId="23" xfId="0" applyFont="1" applyFill="1" applyBorder="1" applyAlignment="1">
      <alignment horizontal="center" vertical="center" wrapText="1"/>
    </xf>
    <xf numFmtId="0" fontId="19" fillId="5" borderId="24" xfId="0" applyFont="1" applyFill="1" applyBorder="1" applyAlignment="1">
      <alignment horizontal="center" vertical="center" wrapText="1"/>
    </xf>
    <xf numFmtId="0" fontId="25" fillId="7" borderId="8" xfId="0" applyFont="1" applyFill="1" applyBorder="1" applyAlignment="1">
      <alignment horizontal="center" vertical="center" wrapText="1"/>
    </xf>
    <xf numFmtId="0" fontId="25" fillId="7" borderId="23" xfId="0" applyFont="1" applyFill="1" applyBorder="1" applyAlignment="1">
      <alignment horizontal="center" vertical="center" wrapText="1"/>
    </xf>
    <xf numFmtId="0" fontId="9" fillId="5" borderId="14" xfId="0" applyFont="1" applyFill="1" applyBorder="1" applyAlignment="1">
      <alignment horizontal="left" vertical="center" wrapText="1"/>
    </xf>
    <xf numFmtId="9" fontId="26" fillId="0" borderId="14" xfId="0" applyNumberFormat="1" applyFont="1" applyBorder="1" applyAlignment="1">
      <alignment horizontal="center" vertical="center"/>
    </xf>
    <xf numFmtId="9" fontId="26" fillId="0" borderId="16" xfId="0" applyNumberFormat="1" applyFont="1" applyBorder="1" applyAlignment="1">
      <alignment horizontal="center" vertical="center"/>
    </xf>
    <xf numFmtId="0" fontId="30" fillId="7" borderId="26" xfId="0" applyFont="1" applyFill="1" applyBorder="1" applyAlignment="1">
      <alignment horizontal="center" vertical="center" wrapText="1"/>
    </xf>
    <xf numFmtId="0" fontId="30" fillId="7" borderId="14" xfId="0" applyFont="1" applyFill="1" applyBorder="1" applyAlignment="1">
      <alignment horizontal="center" vertical="center" wrapText="1"/>
    </xf>
    <xf numFmtId="0" fontId="26" fillId="0" borderId="21" xfId="0" applyFont="1" applyBorder="1" applyAlignment="1">
      <alignment horizontal="center" vertical="center"/>
    </xf>
    <xf numFmtId="0" fontId="26" fillId="0" borderId="52" xfId="0" applyFont="1" applyBorder="1" applyAlignment="1">
      <alignment horizontal="center" vertical="center"/>
    </xf>
    <xf numFmtId="0" fontId="9" fillId="5" borderId="23" xfId="0" applyFont="1" applyFill="1" applyBorder="1" applyAlignment="1">
      <alignment horizontal="left" vertical="center" wrapText="1"/>
    </xf>
    <xf numFmtId="0" fontId="26" fillId="0" borderId="14" xfId="0" applyFont="1" applyBorder="1" applyAlignment="1">
      <alignment horizontal="center" vertical="center"/>
    </xf>
    <xf numFmtId="0" fontId="26" fillId="0" borderId="16" xfId="0" applyFont="1" applyBorder="1" applyAlignment="1">
      <alignment horizontal="center" vertical="center"/>
    </xf>
    <xf numFmtId="9" fontId="26" fillId="0" borderId="21" xfId="0" applyNumberFormat="1" applyFont="1" applyBorder="1" applyAlignment="1">
      <alignment horizontal="center" vertical="center"/>
    </xf>
    <xf numFmtId="9" fontId="26" fillId="0" borderId="52" xfId="0" applyNumberFormat="1" applyFont="1" applyBorder="1" applyAlignment="1">
      <alignment horizontal="center" vertical="center"/>
    </xf>
    <xf numFmtId="0" fontId="9" fillId="5" borderId="26" xfId="0" applyFont="1" applyFill="1" applyBorder="1" applyAlignment="1">
      <alignment horizontal="left" vertical="center" wrapText="1"/>
    </xf>
    <xf numFmtId="0" fontId="9" fillId="5" borderId="23" xfId="0" applyFont="1" applyFill="1" applyBorder="1" applyAlignment="1">
      <alignment horizontal="justify" vertical="center" wrapText="1"/>
    </xf>
    <xf numFmtId="0" fontId="17" fillId="7" borderId="4" xfId="0" applyFont="1" applyFill="1" applyBorder="1" applyAlignment="1">
      <alignment horizontal="left" vertical="center" wrapText="1"/>
    </xf>
    <xf numFmtId="0" fontId="17" fillId="7" borderId="5" xfId="0" applyFont="1" applyFill="1" applyBorder="1" applyAlignment="1">
      <alignment horizontal="left" vertical="center" wrapText="1"/>
    </xf>
    <xf numFmtId="0" fontId="17" fillId="7" borderId="6" xfId="0" applyFont="1" applyFill="1" applyBorder="1" applyAlignment="1">
      <alignment horizontal="left" vertical="center" wrapText="1"/>
    </xf>
    <xf numFmtId="1" fontId="3" fillId="11" borderId="7" xfId="0" applyNumberFormat="1" applyFont="1" applyFill="1" applyBorder="1" applyAlignment="1">
      <alignment horizontal="center" vertical="center"/>
    </xf>
    <xf numFmtId="1" fontId="3" fillId="11" borderId="13" xfId="0" applyNumberFormat="1" applyFont="1" applyFill="1" applyBorder="1" applyAlignment="1">
      <alignment horizontal="center" vertical="center"/>
    </xf>
    <xf numFmtId="1" fontId="3" fillId="11" borderId="22" xfId="0" applyNumberFormat="1" applyFont="1" applyFill="1" applyBorder="1" applyAlignment="1">
      <alignment horizontal="center" vertical="center"/>
    </xf>
    <xf numFmtId="0" fontId="18" fillId="10" borderId="7" xfId="0" applyFont="1" applyFill="1" applyBorder="1" applyAlignment="1">
      <alignment horizontal="center" vertical="center" wrapText="1"/>
    </xf>
    <xf numFmtId="0" fontId="18" fillId="10" borderId="13" xfId="0" applyFont="1" applyFill="1" applyBorder="1" applyAlignment="1">
      <alignment horizontal="center" vertical="center" wrapText="1"/>
    </xf>
    <xf numFmtId="0" fontId="18" fillId="10" borderId="22" xfId="0" applyFont="1" applyFill="1" applyBorder="1" applyAlignment="1">
      <alignment horizontal="center" vertical="center" wrapText="1"/>
    </xf>
    <xf numFmtId="0" fontId="18" fillId="9" borderId="7" xfId="0" applyFont="1" applyFill="1" applyBorder="1" applyAlignment="1">
      <alignment horizontal="center" vertical="center" wrapText="1"/>
    </xf>
    <xf numFmtId="0" fontId="18" fillId="9" borderId="13" xfId="0" applyFont="1" applyFill="1" applyBorder="1" applyAlignment="1">
      <alignment horizontal="center" vertical="center" wrapText="1"/>
    </xf>
    <xf numFmtId="0" fontId="18" fillId="9" borderId="22" xfId="0" applyFont="1" applyFill="1" applyBorder="1" applyAlignment="1">
      <alignment horizontal="center" vertical="center" wrapText="1"/>
    </xf>
    <xf numFmtId="0" fontId="18" fillId="5" borderId="7"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8" fillId="5" borderId="22" xfId="0" applyFont="1" applyFill="1" applyBorder="1" applyAlignment="1">
      <alignment horizontal="center" vertical="center" wrapText="1"/>
    </xf>
    <xf numFmtId="0" fontId="13" fillId="10" borderId="14" xfId="0" applyFont="1" applyFill="1" applyBorder="1" applyAlignment="1">
      <alignment horizontal="left" vertical="center" wrapText="1"/>
    </xf>
    <xf numFmtId="0" fontId="13" fillId="10" borderId="15" xfId="0" applyFont="1" applyFill="1" applyBorder="1" applyAlignment="1">
      <alignment horizontal="left" vertical="center" wrapText="1"/>
    </xf>
    <xf numFmtId="0" fontId="25" fillId="7" borderId="7" xfId="0" applyFont="1" applyFill="1" applyBorder="1" applyAlignment="1">
      <alignment horizontal="center" vertical="center" wrapText="1"/>
    </xf>
    <xf numFmtId="0" fontId="25" fillId="7" borderId="22" xfId="0" applyFont="1" applyFill="1" applyBorder="1" applyAlignment="1">
      <alignment horizontal="center" vertical="center" wrapText="1"/>
    </xf>
    <xf numFmtId="0" fontId="19" fillId="2" borderId="26" xfId="0" applyFont="1" applyFill="1" applyBorder="1" applyAlignment="1">
      <alignment horizontal="left" vertical="center"/>
    </xf>
    <xf numFmtId="0" fontId="19" fillId="2" borderId="49" xfId="0" applyFont="1" applyFill="1" applyBorder="1" applyAlignment="1">
      <alignment horizontal="left" vertical="center"/>
    </xf>
    <xf numFmtId="0" fontId="9" fillId="5" borderId="14" xfId="0" applyFont="1" applyFill="1" applyBorder="1" applyAlignment="1">
      <alignment horizontal="justify" vertical="center" wrapText="1"/>
    </xf>
    <xf numFmtId="0" fontId="9" fillId="5" borderId="14" xfId="0" applyFont="1" applyFill="1" applyBorder="1" applyAlignment="1">
      <alignment horizontal="center" vertical="center" wrapText="1"/>
    </xf>
    <xf numFmtId="0" fontId="18" fillId="8" borderId="7" xfId="0" applyFont="1" applyFill="1" applyBorder="1" applyAlignment="1">
      <alignment horizontal="center" vertical="center" wrapText="1"/>
    </xf>
    <xf numFmtId="0" fontId="18" fillId="8" borderId="13" xfId="0" applyFont="1" applyFill="1" applyBorder="1" applyAlignment="1">
      <alignment horizontal="center" vertical="center" wrapText="1"/>
    </xf>
    <xf numFmtId="0" fontId="18" fillId="8" borderId="22" xfId="0" applyFont="1" applyFill="1" applyBorder="1" applyAlignment="1">
      <alignment horizontal="center" vertical="center" wrapText="1"/>
    </xf>
    <xf numFmtId="0" fontId="18" fillId="10" borderId="8" xfId="0" applyFont="1" applyFill="1" applyBorder="1" applyAlignment="1">
      <alignment horizontal="center" vertical="center" wrapText="1"/>
    </xf>
    <xf numFmtId="0" fontId="18" fillId="10" borderId="12" xfId="0" applyFont="1" applyFill="1" applyBorder="1" applyAlignment="1">
      <alignment horizontal="center" vertical="center" wrapText="1"/>
    </xf>
    <xf numFmtId="0" fontId="6" fillId="5" borderId="14" xfId="0" applyFont="1" applyFill="1" applyBorder="1" applyAlignment="1">
      <alignment horizontal="center" vertical="center"/>
    </xf>
    <xf numFmtId="0" fontId="18" fillId="3" borderId="7" xfId="0" applyFont="1" applyFill="1" applyBorder="1" applyAlignment="1">
      <alignment horizontal="center" vertical="center" wrapText="1"/>
    </xf>
    <xf numFmtId="0" fontId="18" fillId="3" borderId="13"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3" fillId="10" borderId="23" xfId="0" applyFont="1" applyFill="1" applyBorder="1" applyAlignment="1">
      <alignment horizontal="left" vertical="center" wrapText="1"/>
    </xf>
    <xf numFmtId="0" fontId="13" fillId="10" borderId="28" xfId="0" applyFont="1" applyFill="1" applyBorder="1" applyAlignment="1">
      <alignment horizontal="left" vertical="center" wrapText="1"/>
    </xf>
    <xf numFmtId="0" fontId="22" fillId="0" borderId="36" xfId="0" applyFont="1" applyBorder="1" applyAlignment="1">
      <alignment horizontal="left"/>
    </xf>
    <xf numFmtId="0" fontId="25" fillId="7" borderId="8" xfId="0" applyFont="1" applyFill="1" applyBorder="1" applyAlignment="1">
      <alignment horizontal="left" vertical="center" wrapText="1"/>
    </xf>
    <xf numFmtId="0" fontId="25" fillId="7" borderId="9" xfId="0" applyFont="1" applyFill="1" applyBorder="1" applyAlignment="1">
      <alignment horizontal="left" vertical="center" wrapText="1"/>
    </xf>
    <xf numFmtId="0" fontId="25" fillId="7" borderId="23" xfId="0" applyFont="1" applyFill="1" applyBorder="1" applyAlignment="1">
      <alignment horizontal="left" vertical="center" wrapText="1"/>
    </xf>
    <xf numFmtId="0" fontId="25" fillId="7" borderId="24" xfId="0" applyFont="1" applyFill="1" applyBorder="1" applyAlignment="1">
      <alignment horizontal="left" vertical="center" wrapText="1"/>
    </xf>
    <xf numFmtId="0" fontId="30" fillId="7" borderId="13" xfId="0" applyFont="1" applyFill="1" applyBorder="1" applyAlignment="1">
      <alignment horizontal="center" vertical="center"/>
    </xf>
    <xf numFmtId="0" fontId="28" fillId="7" borderId="19" xfId="0" applyFont="1" applyFill="1" applyBorder="1" applyAlignment="1">
      <alignment horizontal="left" vertical="center" wrapText="1"/>
    </xf>
    <xf numFmtId="0" fontId="28" fillId="7" borderId="20" xfId="0" applyFont="1" applyFill="1" applyBorder="1" applyAlignment="1">
      <alignment horizontal="left" vertical="center" wrapText="1"/>
    </xf>
    <xf numFmtId="0" fontId="28" fillId="7" borderId="17" xfId="0" applyFont="1" applyFill="1" applyBorder="1" applyAlignment="1">
      <alignment horizontal="left" vertical="center" wrapText="1"/>
    </xf>
    <xf numFmtId="0" fontId="25" fillId="7" borderId="7" xfId="0" applyFont="1" applyFill="1" applyBorder="1" applyAlignment="1">
      <alignment horizontal="center" vertical="center"/>
    </xf>
    <xf numFmtId="0" fontId="25" fillId="7" borderId="13" xfId="0" applyFont="1" applyFill="1" applyBorder="1" applyAlignment="1">
      <alignment horizontal="center" vertical="center"/>
    </xf>
    <xf numFmtId="0" fontId="25" fillId="7" borderId="29" xfId="0" applyFont="1" applyFill="1" applyBorder="1" applyAlignment="1">
      <alignment horizontal="center" vertical="center"/>
    </xf>
    <xf numFmtId="0" fontId="9" fillId="5" borderId="21" xfId="0" applyFont="1" applyFill="1" applyBorder="1" applyAlignment="1">
      <alignment horizontal="left" vertical="center" wrapText="1"/>
    </xf>
    <xf numFmtId="0" fontId="19" fillId="8" borderId="8" xfId="0" applyFont="1" applyFill="1" applyBorder="1" applyAlignment="1">
      <alignment horizontal="center" vertical="center" wrapText="1"/>
    </xf>
    <xf numFmtId="0" fontId="25" fillId="7" borderId="8" xfId="0" applyFont="1" applyFill="1" applyBorder="1" applyAlignment="1">
      <alignment horizontal="center" vertical="center"/>
    </xf>
    <xf numFmtId="0" fontId="25" fillId="7" borderId="14" xfId="0" applyFont="1" applyFill="1" applyBorder="1" applyAlignment="1">
      <alignment horizontal="center" vertical="center"/>
    </xf>
    <xf numFmtId="0" fontId="25" fillId="7" borderId="21" xfId="0" applyFont="1" applyFill="1" applyBorder="1" applyAlignment="1">
      <alignment horizontal="center" vertical="center"/>
    </xf>
    <xf numFmtId="1" fontId="16" fillId="14" borderId="21" xfId="0" applyNumberFormat="1" applyFont="1" applyFill="1" applyBorder="1" applyAlignment="1">
      <alignment horizontal="center" vertical="center"/>
    </xf>
    <xf numFmtId="1" fontId="16" fillId="14" borderId="50" xfId="0" applyNumberFormat="1" applyFont="1" applyFill="1" applyBorder="1" applyAlignment="1">
      <alignment horizontal="center" vertical="center"/>
    </xf>
    <xf numFmtId="0" fontId="9" fillId="5" borderId="14" xfId="0" applyFont="1" applyFill="1" applyBorder="1" applyAlignment="1">
      <alignment horizontal="center" vertical="center"/>
    </xf>
    <xf numFmtId="0" fontId="9" fillId="5" borderId="14" xfId="0" applyFont="1" applyFill="1" applyBorder="1" applyAlignment="1">
      <alignment horizontal="center" wrapText="1"/>
    </xf>
    <xf numFmtId="1" fontId="16" fillId="14" borderId="26" xfId="0" applyNumberFormat="1" applyFont="1" applyFill="1" applyBorder="1" applyAlignment="1">
      <alignment horizontal="center" vertical="center"/>
    </xf>
    <xf numFmtId="0" fontId="19" fillId="2" borderId="22" xfId="0" applyFont="1" applyFill="1" applyBorder="1" applyAlignment="1">
      <alignment vertical="center" wrapText="1"/>
    </xf>
    <xf numFmtId="0" fontId="19" fillId="2" borderId="23" xfId="0" applyFont="1" applyFill="1" applyBorder="1" applyAlignment="1">
      <alignment vertical="center" wrapText="1"/>
    </xf>
    <xf numFmtId="0" fontId="19" fillId="2" borderId="50" xfId="0" applyFont="1" applyFill="1" applyBorder="1" applyAlignment="1">
      <alignment horizontal="left" vertical="center" wrapText="1"/>
    </xf>
    <xf numFmtId="9" fontId="26" fillId="0" borderId="23" xfId="0" applyNumberFormat="1" applyFont="1" applyBorder="1" applyAlignment="1">
      <alignment horizontal="center" vertical="center"/>
    </xf>
    <xf numFmtId="9" fontId="26" fillId="0" borderId="24" xfId="0" applyNumberFormat="1" applyFont="1" applyBorder="1" applyAlignment="1">
      <alignment horizontal="center" vertical="center"/>
    </xf>
    <xf numFmtId="9" fontId="26" fillId="2" borderId="14" xfId="0" applyNumberFormat="1" applyFont="1" applyFill="1" applyBorder="1" applyAlignment="1">
      <alignment horizontal="center" vertical="center" wrapText="1"/>
    </xf>
    <xf numFmtId="9" fontId="26" fillId="2" borderId="16" xfId="0" applyNumberFormat="1" applyFont="1" applyFill="1" applyBorder="1" applyAlignment="1">
      <alignment horizontal="center" vertical="center" wrapText="1"/>
    </xf>
    <xf numFmtId="0" fontId="25" fillId="7" borderId="22" xfId="0" applyFont="1" applyFill="1" applyBorder="1" applyAlignment="1">
      <alignment horizontal="center" vertical="center"/>
    </xf>
    <xf numFmtId="0" fontId="19" fillId="7" borderId="19" xfId="0" applyFont="1" applyFill="1" applyBorder="1" applyAlignment="1">
      <alignment horizontal="left" vertical="center" wrapText="1"/>
    </xf>
    <xf numFmtId="0" fontId="19" fillId="7" borderId="20" xfId="0" applyFont="1" applyFill="1" applyBorder="1" applyAlignment="1">
      <alignment horizontal="left" vertical="center" wrapText="1"/>
    </xf>
    <xf numFmtId="0" fontId="19" fillId="7" borderId="17" xfId="0" applyFont="1" applyFill="1" applyBorder="1" applyAlignment="1">
      <alignment horizontal="left" vertical="center" wrapText="1"/>
    </xf>
    <xf numFmtId="0" fontId="6" fillId="5" borderId="14" xfId="0" applyFont="1" applyFill="1" applyBorder="1" applyAlignment="1">
      <alignment horizontal="center" vertical="center" wrapText="1"/>
    </xf>
    <xf numFmtId="0" fontId="19" fillId="7"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9" fillId="7" borderId="19" xfId="0" applyFont="1" applyFill="1" applyBorder="1" applyAlignment="1">
      <alignment horizontal="left" vertical="center"/>
    </xf>
    <xf numFmtId="0" fontId="19" fillId="7" borderId="20" xfId="0" applyFont="1" applyFill="1" applyBorder="1" applyAlignment="1">
      <alignment horizontal="left" vertical="center"/>
    </xf>
    <xf numFmtId="0" fontId="19" fillId="7" borderId="17" xfId="0" applyFont="1" applyFill="1" applyBorder="1" applyAlignment="1">
      <alignment horizontal="left" vertical="center"/>
    </xf>
    <xf numFmtId="0" fontId="21" fillId="7" borderId="14" xfId="0" applyFont="1" applyFill="1" applyBorder="1" applyAlignment="1">
      <alignment horizontal="center" vertical="center"/>
    </xf>
    <xf numFmtId="9" fontId="26" fillId="0" borderId="26" xfId="0" applyNumberFormat="1" applyFont="1" applyBorder="1" applyAlignment="1">
      <alignment horizontal="center" vertical="center"/>
    </xf>
    <xf numFmtId="9" fontId="26" fillId="0" borderId="51" xfId="0" applyNumberFormat="1" applyFont="1" applyBorder="1" applyAlignment="1">
      <alignment horizontal="center" vertical="center"/>
    </xf>
    <xf numFmtId="0" fontId="20" fillId="7" borderId="14" xfId="0" applyFont="1" applyFill="1" applyBorder="1" applyAlignment="1">
      <alignment horizontal="center" vertical="center" wrapText="1"/>
    </xf>
    <xf numFmtId="0" fontId="24" fillId="2" borderId="0" xfId="0" applyFont="1" applyFill="1" applyAlignment="1">
      <alignment horizontal="left" vertical="center"/>
    </xf>
    <xf numFmtId="0" fontId="19" fillId="2" borderId="48" xfId="0" applyFont="1" applyFill="1" applyBorder="1" applyAlignment="1">
      <alignment horizontal="left" vertical="center" wrapText="1"/>
    </xf>
    <xf numFmtId="0" fontId="19" fillId="2" borderId="26" xfId="0" applyFont="1" applyFill="1" applyBorder="1" applyAlignment="1">
      <alignment horizontal="left" vertical="center" wrapText="1"/>
    </xf>
    <xf numFmtId="9" fontId="26" fillId="2" borderId="26" xfId="0" applyNumberFormat="1" applyFont="1" applyFill="1" applyBorder="1" applyAlignment="1">
      <alignment horizontal="center" vertical="center" wrapText="1"/>
    </xf>
    <xf numFmtId="9" fontId="26" fillId="2" borderId="51" xfId="0" applyNumberFormat="1" applyFont="1" applyFill="1" applyBorder="1" applyAlignment="1">
      <alignment horizontal="center" vertical="center" wrapText="1"/>
    </xf>
    <xf numFmtId="9" fontId="24" fillId="11" borderId="7" xfId="0" applyNumberFormat="1" applyFont="1" applyFill="1" applyBorder="1" applyAlignment="1">
      <alignment horizontal="center" vertical="center"/>
    </xf>
    <xf numFmtId="9" fontId="24" fillId="11" borderId="22" xfId="0" applyNumberFormat="1" applyFont="1" applyFill="1" applyBorder="1" applyAlignment="1">
      <alignment horizontal="center" vertical="center"/>
    </xf>
    <xf numFmtId="0" fontId="19" fillId="2" borderId="14" xfId="0" applyFont="1" applyFill="1" applyBorder="1" applyAlignment="1">
      <alignment horizontal="left" vertical="center" wrapText="1"/>
    </xf>
    <xf numFmtId="0" fontId="26" fillId="2" borderId="33" xfId="0" applyFont="1" applyFill="1" applyBorder="1" applyAlignment="1">
      <alignment horizontal="left"/>
    </xf>
    <xf numFmtId="0" fontId="26" fillId="2" borderId="0" xfId="0" applyFont="1" applyFill="1" applyAlignment="1">
      <alignment horizontal="left"/>
    </xf>
    <xf numFmtId="0" fontId="20" fillId="8" borderId="40" xfId="0" applyFont="1" applyFill="1" applyBorder="1" applyAlignment="1">
      <alignment horizontal="center" vertical="center"/>
    </xf>
    <xf numFmtId="0" fontId="20" fillId="8" borderId="41" xfId="0" applyFont="1" applyFill="1" applyBorder="1" applyAlignment="1">
      <alignment horizontal="center" vertical="center"/>
    </xf>
    <xf numFmtId="0" fontId="20" fillId="8" borderId="42" xfId="0" applyFont="1" applyFill="1" applyBorder="1" applyAlignment="1">
      <alignment horizontal="center" vertical="center"/>
    </xf>
    <xf numFmtId="1" fontId="16" fillId="14" borderId="14" xfId="0" applyNumberFormat="1" applyFont="1" applyFill="1" applyBorder="1" applyAlignment="1">
      <alignment horizontal="center" vertical="center"/>
    </xf>
    <xf numFmtId="0" fontId="19" fillId="12" borderId="14" xfId="0" applyFont="1" applyFill="1" applyBorder="1" applyAlignment="1">
      <alignment horizontal="center" vertical="center"/>
    </xf>
    <xf numFmtId="0" fontId="19" fillId="12" borderId="21" xfId="0" applyFont="1" applyFill="1" applyBorder="1" applyAlignment="1">
      <alignment horizontal="center" vertical="center"/>
    </xf>
    <xf numFmtId="0" fontId="19" fillId="13" borderId="14" xfId="0" applyFont="1" applyFill="1" applyBorder="1" applyAlignment="1">
      <alignment horizontal="center" vertical="center"/>
    </xf>
    <xf numFmtId="0" fontId="19" fillId="13" borderId="21" xfId="0" applyFont="1" applyFill="1" applyBorder="1" applyAlignment="1">
      <alignment horizontal="center" vertical="center"/>
    </xf>
    <xf numFmtId="0" fontId="19" fillId="2" borderId="28" xfId="0" applyFont="1" applyFill="1" applyBorder="1" applyAlignment="1">
      <alignment horizontal="left" vertical="center" wrapText="1"/>
    </xf>
    <xf numFmtId="0" fontId="31" fillId="0" borderId="0" xfId="0" applyFont="1" applyAlignment="1">
      <alignment horizontal="center"/>
    </xf>
    <xf numFmtId="0" fontId="9" fillId="5" borderId="26" xfId="0" applyFont="1" applyFill="1" applyBorder="1" applyAlignment="1">
      <alignment horizontal="center" vertical="center" wrapText="1"/>
    </xf>
    <xf numFmtId="0" fontId="9" fillId="5" borderId="51" xfId="0" applyFont="1" applyFill="1" applyBorder="1" applyAlignment="1">
      <alignment horizontal="center" vertical="center" wrapText="1"/>
    </xf>
    <xf numFmtId="0" fontId="9" fillId="5" borderId="23" xfId="0" applyFont="1" applyFill="1" applyBorder="1" applyAlignment="1">
      <alignment horizontal="center" vertical="center" wrapText="1"/>
    </xf>
    <xf numFmtId="0" fontId="9" fillId="5" borderId="24" xfId="0" applyFont="1" applyFill="1" applyBorder="1" applyAlignment="1">
      <alignment horizontal="center" vertical="center" wrapText="1"/>
    </xf>
    <xf numFmtId="0" fontId="9" fillId="8" borderId="26" xfId="0" applyFont="1" applyFill="1" applyBorder="1" applyAlignment="1">
      <alignment horizontal="center" vertical="center" wrapText="1"/>
    </xf>
    <xf numFmtId="0" fontId="25" fillId="7" borderId="14" xfId="0" applyFont="1" applyFill="1" applyBorder="1" applyAlignment="1">
      <alignment horizontal="left" vertical="center" wrapText="1"/>
    </xf>
    <xf numFmtId="0" fontId="25" fillId="7" borderId="26" xfId="0" applyFont="1" applyFill="1" applyBorder="1" applyAlignment="1">
      <alignment horizontal="left" vertical="center" wrapText="1"/>
    </xf>
    <xf numFmtId="0" fontId="9" fillId="5" borderId="8" xfId="0" applyFont="1" applyFill="1" applyBorder="1" applyAlignment="1">
      <alignment horizontal="left" vertical="center" wrapText="1"/>
    </xf>
    <xf numFmtId="9" fontId="9" fillId="2" borderId="26" xfId="0" applyNumberFormat="1" applyFont="1" applyFill="1" applyBorder="1" applyAlignment="1">
      <alignment horizontal="center" vertical="center"/>
    </xf>
    <xf numFmtId="9" fontId="9" fillId="2" borderId="51" xfId="0" applyNumberFormat="1" applyFont="1" applyFill="1" applyBorder="1" applyAlignment="1">
      <alignment horizontal="center" vertical="center"/>
    </xf>
    <xf numFmtId="9" fontId="9" fillId="2" borderId="14" xfId="0" applyNumberFormat="1" applyFont="1" applyFill="1" applyBorder="1" applyAlignment="1">
      <alignment horizontal="center" vertical="center"/>
    </xf>
    <xf numFmtId="9" fontId="9" fillId="2" borderId="16" xfId="0" applyNumberFormat="1" applyFont="1" applyFill="1" applyBorder="1" applyAlignment="1">
      <alignment horizontal="center" vertical="center"/>
    </xf>
    <xf numFmtId="9" fontId="9" fillId="2" borderId="21" xfId="0" applyNumberFormat="1" applyFont="1" applyFill="1" applyBorder="1" applyAlignment="1">
      <alignment horizontal="center" vertical="center"/>
    </xf>
    <xf numFmtId="9" fontId="9" fillId="2" borderId="52" xfId="0" applyNumberFormat="1" applyFont="1" applyFill="1" applyBorder="1" applyAlignment="1">
      <alignment horizontal="center" vertical="center"/>
    </xf>
    <xf numFmtId="1" fontId="16" fillId="14" borderId="32" xfId="0" applyNumberFormat="1" applyFont="1" applyFill="1" applyBorder="1" applyAlignment="1">
      <alignment horizontal="center" vertical="center"/>
    </xf>
    <xf numFmtId="1" fontId="16" fillId="14" borderId="34" xfId="0" applyNumberFormat="1" applyFont="1" applyFill="1" applyBorder="1" applyAlignment="1">
      <alignment horizontal="center" vertical="center"/>
    </xf>
    <xf numFmtId="1" fontId="24" fillId="11" borderId="7" xfId="0" applyNumberFormat="1" applyFont="1" applyFill="1" applyBorder="1" applyAlignment="1">
      <alignment horizontal="center" vertical="center"/>
    </xf>
    <xf numFmtId="1" fontId="24" fillId="11" borderId="22" xfId="0" applyNumberFormat="1" applyFont="1" applyFill="1" applyBorder="1" applyAlignment="1">
      <alignment horizontal="center" vertical="center"/>
    </xf>
    <xf numFmtId="0" fontId="26" fillId="0" borderId="43" xfId="0" applyFont="1" applyBorder="1" applyAlignment="1">
      <alignment horizontal="left"/>
    </xf>
    <xf numFmtId="0" fontId="26" fillId="0" borderId="44" xfId="0" applyFont="1" applyBorder="1" applyAlignment="1">
      <alignment horizontal="left"/>
    </xf>
    <xf numFmtId="0" fontId="26" fillId="0" borderId="33" xfId="0" applyFont="1" applyBorder="1" applyAlignment="1">
      <alignment horizontal="left"/>
    </xf>
    <xf numFmtId="0" fontId="26" fillId="0" borderId="0" xfId="0" applyFont="1" applyAlignment="1">
      <alignment horizontal="left"/>
    </xf>
    <xf numFmtId="9" fontId="9" fillId="2" borderId="8" xfId="0" applyNumberFormat="1" applyFont="1" applyFill="1" applyBorder="1" applyAlignment="1">
      <alignment horizontal="center" vertical="center"/>
    </xf>
    <xf numFmtId="9" fontId="9" fillId="2" borderId="9" xfId="0" applyNumberFormat="1" applyFont="1" applyFill="1" applyBorder="1" applyAlignment="1">
      <alignment horizontal="center" vertical="center"/>
    </xf>
    <xf numFmtId="9" fontId="9" fillId="2" borderId="2" xfId="0" applyNumberFormat="1" applyFont="1" applyFill="1" applyBorder="1" applyAlignment="1">
      <alignment horizontal="center" vertical="center"/>
    </xf>
    <xf numFmtId="9" fontId="9" fillId="2" borderId="55" xfId="0" applyNumberFormat="1" applyFont="1" applyFill="1" applyBorder="1" applyAlignment="1">
      <alignment horizontal="center" vertical="center"/>
    </xf>
    <xf numFmtId="0" fontId="9" fillId="5" borderId="2" xfId="0" applyFont="1" applyFill="1" applyBorder="1" applyAlignment="1">
      <alignment horizontal="left" vertical="center"/>
    </xf>
    <xf numFmtId="0" fontId="15" fillId="4" borderId="21" xfId="0" applyFont="1" applyFill="1" applyBorder="1" applyAlignment="1">
      <alignment horizontal="center" vertical="center"/>
    </xf>
    <xf numFmtId="0" fontId="3" fillId="3" borderId="14" xfId="0" applyFont="1" applyFill="1" applyBorder="1" applyAlignment="1">
      <alignment horizontal="center" vertical="center"/>
    </xf>
    <xf numFmtId="1" fontId="24" fillId="11" borderId="14" xfId="0" applyNumberFormat="1" applyFont="1" applyFill="1" applyBorder="1" applyAlignment="1">
      <alignment horizontal="center" vertical="center"/>
    </xf>
    <xf numFmtId="0" fontId="25" fillId="0" borderId="40" xfId="0" applyFont="1" applyBorder="1" applyAlignment="1">
      <alignment horizontal="left" vertical="top"/>
    </xf>
    <xf numFmtId="0" fontId="25" fillId="0" borderId="41" xfId="0" applyFont="1" applyBorder="1" applyAlignment="1">
      <alignment horizontal="left" vertical="top"/>
    </xf>
    <xf numFmtId="0" fontId="25" fillId="0" borderId="42" xfId="0" applyFont="1" applyBorder="1" applyAlignment="1">
      <alignment horizontal="left" vertical="top"/>
    </xf>
    <xf numFmtId="0" fontId="19" fillId="2" borderId="15" xfId="0" applyFont="1" applyFill="1" applyBorder="1" applyAlignment="1">
      <alignment horizontal="left" vertical="center" wrapText="1"/>
    </xf>
    <xf numFmtId="0" fontId="28" fillId="7" borderId="48" xfId="0" applyFont="1" applyFill="1" applyBorder="1" applyAlignment="1">
      <alignment horizontal="left" vertical="center" wrapText="1"/>
    </xf>
    <xf numFmtId="0" fontId="28" fillId="7" borderId="26" xfId="0" applyFont="1" applyFill="1" applyBorder="1" applyAlignment="1">
      <alignment horizontal="left" vertical="center" wrapText="1"/>
    </xf>
    <xf numFmtId="2" fontId="24" fillId="11" borderId="7" xfId="0" applyNumberFormat="1" applyFont="1" applyFill="1" applyBorder="1" applyAlignment="1">
      <alignment horizontal="center" vertical="center"/>
    </xf>
    <xf numFmtId="2" fontId="24" fillId="11" borderId="13" xfId="0" applyNumberFormat="1" applyFont="1" applyFill="1" applyBorder="1" applyAlignment="1">
      <alignment horizontal="center" vertical="center"/>
    </xf>
    <xf numFmtId="2" fontId="24" fillId="11" borderId="22" xfId="0" applyNumberFormat="1" applyFont="1" applyFill="1" applyBorder="1" applyAlignment="1">
      <alignment horizontal="center" vertical="center"/>
    </xf>
    <xf numFmtId="0" fontId="19" fillId="2" borderId="13" xfId="0" applyFont="1" applyFill="1" applyBorder="1" applyAlignment="1">
      <alignment horizontal="left" vertical="center"/>
    </xf>
    <xf numFmtId="0" fontId="25" fillId="7" borderId="14" xfId="0" applyFont="1" applyFill="1" applyBorder="1" applyAlignment="1">
      <alignment horizontal="center" vertical="center" wrapText="1"/>
    </xf>
    <xf numFmtId="0" fontId="25" fillId="7" borderId="21" xfId="0" applyFont="1" applyFill="1" applyBorder="1" applyAlignment="1">
      <alignment horizontal="center" vertical="center" wrapText="1"/>
    </xf>
    <xf numFmtId="9" fontId="26" fillId="2" borderId="21" xfId="0" applyNumberFormat="1" applyFont="1" applyFill="1" applyBorder="1" applyAlignment="1">
      <alignment horizontal="center" vertical="center" wrapText="1"/>
    </xf>
    <xf numFmtId="9" fontId="26" fillId="2" borderId="52" xfId="0" applyNumberFormat="1" applyFont="1" applyFill="1" applyBorder="1" applyAlignment="1">
      <alignment horizontal="center" vertical="center" wrapText="1"/>
    </xf>
    <xf numFmtId="0" fontId="25" fillId="7" borderId="43" xfId="0" applyFont="1" applyFill="1" applyBorder="1" applyAlignment="1">
      <alignment horizontal="left" vertical="center" wrapText="1"/>
    </xf>
    <xf numFmtId="0" fontId="25" fillId="7" borderId="44" xfId="0" applyFont="1" applyFill="1" applyBorder="1" applyAlignment="1">
      <alignment horizontal="left" vertical="center" wrapText="1"/>
    </xf>
    <xf numFmtId="0" fontId="25" fillId="7" borderId="0" xfId="0" applyFont="1" applyFill="1" applyAlignment="1">
      <alignment horizontal="left" vertical="center" wrapText="1"/>
    </xf>
    <xf numFmtId="0" fontId="19" fillId="8" borderId="14" xfId="0" applyFont="1" applyFill="1" applyBorder="1" applyAlignment="1">
      <alignment horizontal="center" vertical="center" wrapText="1"/>
    </xf>
    <xf numFmtId="0" fontId="19" fillId="8" borderId="21" xfId="0" applyFont="1" applyFill="1" applyBorder="1" applyAlignment="1">
      <alignment horizontal="center" vertical="center" wrapText="1"/>
    </xf>
    <xf numFmtId="1" fontId="24" fillId="11" borderId="13" xfId="0" applyNumberFormat="1" applyFont="1" applyFill="1" applyBorder="1" applyAlignment="1">
      <alignment horizontal="center" vertical="center"/>
    </xf>
    <xf numFmtId="0" fontId="28" fillId="7" borderId="19" xfId="0" applyFont="1" applyFill="1" applyBorder="1" applyAlignment="1">
      <alignment horizontal="left" vertical="center"/>
    </xf>
    <xf numFmtId="0" fontId="28" fillId="7" borderId="20" xfId="0" applyFont="1" applyFill="1" applyBorder="1" applyAlignment="1">
      <alignment horizontal="left" vertical="center"/>
    </xf>
    <xf numFmtId="0" fontId="28" fillId="7" borderId="17" xfId="0" applyFont="1" applyFill="1" applyBorder="1" applyAlignment="1">
      <alignment horizontal="left" vertical="center"/>
    </xf>
    <xf numFmtId="1" fontId="29" fillId="14" borderId="21" xfId="0" applyNumberFormat="1" applyFont="1" applyFill="1" applyBorder="1" applyAlignment="1">
      <alignment horizontal="center" vertical="center"/>
    </xf>
    <xf numFmtId="1" fontId="29" fillId="14" borderId="50" xfId="0" applyNumberFormat="1" applyFont="1" applyFill="1" applyBorder="1" applyAlignment="1">
      <alignment horizontal="center" vertical="center"/>
    </xf>
    <xf numFmtId="1" fontId="29" fillId="14" borderId="26" xfId="0" applyNumberFormat="1" applyFont="1" applyFill="1" applyBorder="1" applyAlignment="1">
      <alignment horizontal="center" vertical="center"/>
    </xf>
    <xf numFmtId="0" fontId="26" fillId="0" borderId="8" xfId="0" applyFont="1" applyBorder="1" applyAlignment="1">
      <alignment horizontal="center" vertical="center"/>
    </xf>
    <xf numFmtId="0" fontId="26" fillId="0" borderId="12" xfId="0" applyFont="1" applyBorder="1" applyAlignment="1">
      <alignment horizontal="center" vertical="center"/>
    </xf>
    <xf numFmtId="0" fontId="19" fillId="5" borderId="14" xfId="0" applyFont="1" applyFill="1" applyBorder="1" applyAlignment="1">
      <alignment horizontal="center" vertical="center" wrapText="1"/>
    </xf>
    <xf numFmtId="0" fontId="19" fillId="5" borderId="16" xfId="0" applyFont="1" applyFill="1" applyBorder="1" applyAlignment="1">
      <alignment horizontal="center" vertical="center" wrapText="1"/>
    </xf>
    <xf numFmtId="0" fontId="19" fillId="5" borderId="21" xfId="0" applyFont="1" applyFill="1" applyBorder="1" applyAlignment="1">
      <alignment horizontal="center" vertical="center" wrapText="1"/>
    </xf>
    <xf numFmtId="0" fontId="19" fillId="5" borderId="52" xfId="0" applyFont="1" applyFill="1" applyBorder="1" applyAlignment="1">
      <alignment horizontal="center" vertical="center" wrapText="1"/>
    </xf>
    <xf numFmtId="0" fontId="19" fillId="7" borderId="14" xfId="0" applyFont="1" applyFill="1" applyBorder="1" applyAlignment="1">
      <alignment horizontal="left" vertical="center"/>
    </xf>
    <xf numFmtId="0" fontId="19" fillId="7" borderId="21" xfId="0" applyFont="1" applyFill="1" applyBorder="1" applyAlignment="1">
      <alignment horizontal="left" vertical="center"/>
    </xf>
    <xf numFmtId="0" fontId="19" fillId="7" borderId="26" xfId="0" applyFont="1" applyFill="1" applyBorder="1" applyAlignment="1">
      <alignment horizontal="left" vertical="center"/>
    </xf>
    <xf numFmtId="0" fontId="9" fillId="5" borderId="14" xfId="0" applyFont="1" applyFill="1" applyBorder="1" applyAlignment="1">
      <alignment vertical="center" wrapText="1"/>
    </xf>
    <xf numFmtId="0" fontId="26" fillId="15" borderId="40" xfId="0" applyFont="1" applyFill="1" applyBorder="1" applyAlignment="1">
      <alignment horizontal="center" vertical="center"/>
    </xf>
    <xf numFmtId="0" fontId="26" fillId="15" borderId="41" xfId="0" applyFont="1" applyFill="1" applyBorder="1" applyAlignment="1">
      <alignment horizontal="center" vertical="center"/>
    </xf>
    <xf numFmtId="0" fontId="26" fillId="15" borderId="42" xfId="0" applyFont="1" applyFill="1" applyBorder="1" applyAlignment="1">
      <alignment horizontal="center" vertical="center"/>
    </xf>
    <xf numFmtId="0" fontId="26" fillId="0" borderId="35" xfId="0" applyFont="1" applyBorder="1" applyAlignment="1">
      <alignment horizontal="left"/>
    </xf>
    <xf numFmtId="0" fontId="26" fillId="0" borderId="36" xfId="0" applyFont="1" applyBorder="1" applyAlignment="1">
      <alignment horizontal="left"/>
    </xf>
    <xf numFmtId="0" fontId="32" fillId="0" borderId="40" xfId="0" applyFont="1" applyBorder="1" applyAlignment="1">
      <alignment horizontal="center"/>
    </xf>
    <xf numFmtId="0" fontId="32" fillId="0" borderId="41" xfId="0" applyFont="1" applyBorder="1" applyAlignment="1">
      <alignment horizontal="center"/>
    </xf>
    <xf numFmtId="0" fontId="26" fillId="2" borderId="43" xfId="0" applyFont="1" applyFill="1" applyBorder="1" applyAlignment="1">
      <alignment horizontal="left"/>
    </xf>
    <xf numFmtId="0" fontId="26" fillId="2" borderId="44" xfId="0" applyFont="1" applyFill="1" applyBorder="1" applyAlignment="1">
      <alignment horizontal="left"/>
    </xf>
    <xf numFmtId="0" fontId="30" fillId="7" borderId="23" xfId="0" applyFont="1" applyFill="1" applyBorder="1" applyAlignment="1">
      <alignment horizontal="left" vertical="center" wrapText="1"/>
    </xf>
    <xf numFmtId="0" fontId="26" fillId="0" borderId="23" xfId="0" applyFont="1" applyBorder="1" applyAlignment="1">
      <alignment horizontal="center" vertical="center"/>
    </xf>
    <xf numFmtId="0" fontId="26" fillId="0" borderId="28" xfId="0" applyFont="1" applyBorder="1" applyAlignment="1">
      <alignment horizontal="center" vertical="center"/>
    </xf>
    <xf numFmtId="0" fontId="25" fillId="7" borderId="23" xfId="0" applyFont="1" applyFill="1" applyBorder="1" applyAlignment="1">
      <alignment horizontal="center" vertical="center"/>
    </xf>
    <xf numFmtId="0" fontId="20" fillId="7" borderId="51" xfId="0" applyFont="1" applyFill="1" applyBorder="1" applyAlignment="1">
      <alignment horizontal="center" vertical="center" wrapText="1"/>
    </xf>
    <xf numFmtId="0" fontId="20" fillId="7" borderId="53" xfId="0" applyFont="1" applyFill="1" applyBorder="1" applyAlignment="1">
      <alignment horizontal="center" vertical="center" wrapText="1"/>
    </xf>
    <xf numFmtId="0" fontId="20" fillId="7" borderId="54" xfId="0" applyFont="1" applyFill="1" applyBorder="1" applyAlignment="1">
      <alignment horizontal="center" vertical="center" wrapText="1"/>
    </xf>
    <xf numFmtId="10" fontId="32" fillId="0" borderId="14" xfId="0" applyNumberFormat="1" applyFont="1" applyBorder="1" applyAlignment="1">
      <alignment horizontal="center" vertical="center"/>
    </xf>
    <xf numFmtId="0" fontId="39" fillId="2" borderId="14" xfId="0" applyFont="1" applyFill="1" applyBorder="1" applyAlignment="1">
      <alignment horizontal="center" vertical="center"/>
    </xf>
    <xf numFmtId="0" fontId="39" fillId="2" borderId="15" xfId="0" applyFont="1" applyFill="1" applyBorder="1" applyAlignment="1">
      <alignment horizontal="center" vertical="center"/>
    </xf>
    <xf numFmtId="1" fontId="15" fillId="0" borderId="16" xfId="0" applyNumberFormat="1" applyFont="1" applyBorder="1" applyAlignment="1">
      <alignment horizontal="center" vertical="center"/>
    </xf>
    <xf numFmtId="0" fontId="15" fillId="0" borderId="20" xfId="0" applyFont="1" applyBorder="1" applyAlignment="1">
      <alignment horizontal="center" vertical="center"/>
    </xf>
    <xf numFmtId="0" fontId="15" fillId="0" borderId="17" xfId="0" applyFont="1" applyBorder="1" applyAlignment="1">
      <alignment horizontal="center" vertical="center"/>
    </xf>
    <xf numFmtId="0" fontId="39" fillId="0" borderId="21" xfId="0" applyFont="1" applyBorder="1" applyAlignment="1">
      <alignment horizontal="center" vertical="center"/>
    </xf>
    <xf numFmtId="0" fontId="39" fillId="0" borderId="58" xfId="0" applyFont="1" applyBorder="1" applyAlignment="1">
      <alignment horizontal="center" vertical="center"/>
    </xf>
    <xf numFmtId="0" fontId="39" fillId="0" borderId="14" xfId="0" applyFont="1" applyBorder="1" applyAlignment="1">
      <alignment horizontal="center" vertical="center"/>
    </xf>
    <xf numFmtId="0" fontId="39" fillId="0" borderId="15" xfId="0" applyFont="1" applyBorder="1" applyAlignment="1">
      <alignment horizontal="center" vertical="center"/>
    </xf>
    <xf numFmtId="1" fontId="15" fillId="0" borderId="52" xfId="0" applyNumberFormat="1" applyFont="1" applyBorder="1" applyAlignment="1">
      <alignment horizontal="center" vertical="center"/>
    </xf>
    <xf numFmtId="0" fontId="15" fillId="0" borderId="31" xfId="0" applyFont="1" applyBorder="1" applyAlignment="1">
      <alignment horizontal="center" vertical="center"/>
    </xf>
    <xf numFmtId="0" fontId="15" fillId="0" borderId="32" xfId="0" applyFont="1" applyBorder="1" applyAlignment="1">
      <alignment horizontal="center" vertical="center"/>
    </xf>
    <xf numFmtId="0" fontId="6" fillId="5" borderId="14" xfId="0" applyFont="1" applyFill="1" applyBorder="1" applyAlignment="1">
      <alignment horizontal="left" vertical="center" wrapText="1"/>
    </xf>
    <xf numFmtId="0" fontId="9" fillId="5" borderId="14" xfId="2" applyFill="1" applyBorder="1" applyAlignment="1" applyProtection="1">
      <alignment horizontal="left" vertical="center" wrapText="1"/>
    </xf>
    <xf numFmtId="0" fontId="42" fillId="2" borderId="14" xfId="2" applyFont="1" applyFill="1" applyBorder="1" applyAlignment="1" applyProtection="1">
      <alignment horizontal="center" vertical="center" wrapText="1"/>
    </xf>
    <xf numFmtId="0" fontId="42" fillId="2" borderId="15" xfId="2" applyFont="1" applyFill="1" applyBorder="1" applyAlignment="1" applyProtection="1">
      <alignment horizontal="center" vertical="center" wrapText="1"/>
    </xf>
    <xf numFmtId="0" fontId="24" fillId="17" borderId="14" xfId="0" applyFont="1" applyFill="1" applyBorder="1" applyAlignment="1">
      <alignment horizontal="center" vertical="center"/>
    </xf>
    <xf numFmtId="0" fontId="6" fillId="0" borderId="14" xfId="0" applyFont="1" applyBorder="1" applyAlignment="1">
      <alignment horizontal="left" vertical="top"/>
    </xf>
    <xf numFmtId="0" fontId="3" fillId="0" borderId="14" xfId="0" applyFont="1" applyBorder="1" applyAlignment="1">
      <alignment horizontal="left" vertical="center"/>
    </xf>
    <xf numFmtId="0" fontId="42" fillId="2" borderId="16" xfId="2" applyFont="1" applyFill="1" applyBorder="1" applyAlignment="1" applyProtection="1">
      <alignment horizontal="center" vertical="center" wrapText="1"/>
    </xf>
    <xf numFmtId="0" fontId="39" fillId="0" borderId="16" xfId="0" applyFont="1" applyBorder="1" applyAlignment="1">
      <alignment horizontal="center" vertical="center"/>
    </xf>
    <xf numFmtId="0" fontId="2" fillId="5" borderId="2" xfId="0" applyFont="1" applyFill="1" applyBorder="1" applyAlignment="1">
      <alignment horizontal="center" vertical="center" wrapText="1"/>
    </xf>
    <xf numFmtId="0" fontId="2" fillId="5" borderId="55" xfId="0" applyFont="1" applyFill="1" applyBorder="1" applyAlignment="1">
      <alignment horizontal="center" vertical="center" wrapText="1"/>
    </xf>
    <xf numFmtId="0" fontId="39" fillId="0" borderId="17" xfId="0" applyFont="1" applyBorder="1" applyAlignment="1">
      <alignment horizontal="center" vertical="center"/>
    </xf>
    <xf numFmtId="0" fontId="30" fillId="6" borderId="19" xfId="0" applyFont="1" applyFill="1" applyBorder="1" applyAlignment="1">
      <alignment horizontal="left" vertical="center" wrapText="1"/>
    </xf>
    <xf numFmtId="0" fontId="30" fillId="6" borderId="20" xfId="0" applyFont="1" applyFill="1" applyBorder="1" applyAlignment="1">
      <alignment horizontal="left" vertical="center" wrapText="1"/>
    </xf>
    <xf numFmtId="0" fontId="30" fillId="6" borderId="17" xfId="0" applyFont="1" applyFill="1" applyBorder="1" applyAlignment="1">
      <alignment horizontal="left" vertical="center" wrapText="1"/>
    </xf>
    <xf numFmtId="0" fontId="39" fillId="2" borderId="16" xfId="0" applyFont="1" applyFill="1" applyBorder="1" applyAlignment="1">
      <alignment horizontal="center" vertical="center"/>
    </xf>
    <xf numFmtId="0" fontId="10" fillId="5" borderId="14" xfId="0" applyFont="1" applyFill="1" applyBorder="1" applyAlignment="1">
      <alignment horizontal="left" vertical="center" wrapText="1"/>
    </xf>
    <xf numFmtId="0" fontId="30" fillId="7" borderId="19" xfId="0" applyFont="1" applyFill="1" applyBorder="1" applyAlignment="1">
      <alignment horizontal="left" vertical="center"/>
    </xf>
    <xf numFmtId="0" fontId="30" fillId="7" borderId="20" xfId="0" applyFont="1" applyFill="1" applyBorder="1" applyAlignment="1">
      <alignment horizontal="left" vertical="center"/>
    </xf>
    <xf numFmtId="0" fontId="30" fillId="7" borderId="17" xfId="0" applyFont="1" applyFill="1" applyBorder="1" applyAlignment="1">
      <alignment horizontal="left" vertical="center"/>
    </xf>
    <xf numFmtId="0" fontId="30" fillId="7" borderId="1" xfId="2" applyFont="1" applyFill="1" applyBorder="1" applyAlignment="1" applyProtection="1">
      <alignment horizontal="left" vertical="center" wrapText="1"/>
    </xf>
    <xf numFmtId="0" fontId="30" fillId="7" borderId="2" xfId="2" applyFont="1" applyFill="1" applyBorder="1" applyAlignment="1" applyProtection="1">
      <alignment horizontal="left" vertical="center" wrapText="1"/>
    </xf>
    <xf numFmtId="0" fontId="9" fillId="5" borderId="14" xfId="2" applyFill="1" applyBorder="1" applyAlignment="1" applyProtection="1">
      <alignment vertical="center" wrapText="1"/>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12" xfId="0" applyFont="1" applyFill="1" applyBorder="1" applyAlignment="1">
      <alignment horizontal="center" vertical="center"/>
    </xf>
    <xf numFmtId="0" fontId="21" fillId="4" borderId="1" xfId="2" applyFont="1" applyFill="1" applyBorder="1" applyAlignment="1" applyProtection="1">
      <alignment horizontal="center" vertical="center" wrapText="1"/>
    </xf>
    <xf numFmtId="0" fontId="21" fillId="4" borderId="2" xfId="2" applyFont="1" applyFill="1" applyBorder="1" applyAlignment="1" applyProtection="1">
      <alignment horizontal="center" vertical="center" wrapText="1"/>
    </xf>
    <xf numFmtId="0" fontId="21" fillId="4" borderId="55" xfId="2" applyFont="1" applyFill="1" applyBorder="1" applyAlignment="1" applyProtection="1">
      <alignment horizontal="center" vertical="center" wrapText="1"/>
    </xf>
    <xf numFmtId="0" fontId="21" fillId="4" borderId="3" xfId="2" applyFont="1" applyFill="1" applyBorder="1" applyAlignment="1" applyProtection="1">
      <alignment horizontal="center" vertical="center" wrapText="1"/>
    </xf>
    <xf numFmtId="0" fontId="41" fillId="2" borderId="14" xfId="0" applyFont="1" applyFill="1" applyBorder="1" applyAlignment="1">
      <alignment horizontal="justify" vertical="justify" wrapText="1"/>
    </xf>
    <xf numFmtId="0" fontId="41" fillId="2" borderId="16" xfId="0" applyFont="1" applyFill="1" applyBorder="1" applyAlignment="1">
      <alignment horizontal="justify" vertical="justify" wrapText="1"/>
    </xf>
    <xf numFmtId="0" fontId="41" fillId="2" borderId="14" xfId="0" applyFont="1" applyFill="1" applyBorder="1" applyAlignment="1">
      <alignment horizontal="left" vertical="center" wrapText="1"/>
    </xf>
    <xf numFmtId="0" fontId="41" fillId="2" borderId="16" xfId="0" applyFont="1" applyFill="1" applyBorder="1" applyAlignment="1">
      <alignment horizontal="left" vertical="center" wrapText="1"/>
    </xf>
    <xf numFmtId="0" fontId="30" fillId="7" borderId="14" xfId="2" applyFont="1" applyFill="1" applyBorder="1" applyAlignment="1" applyProtection="1">
      <alignment horizontal="left" vertical="center" wrapText="1"/>
    </xf>
    <xf numFmtId="0" fontId="30" fillId="7" borderId="26" xfId="2" applyFont="1" applyFill="1" applyBorder="1" applyAlignment="1" applyProtection="1">
      <alignment horizontal="left" vertical="center" wrapText="1"/>
    </xf>
    <xf numFmtId="0" fontId="30" fillId="7" borderId="1" xfId="0" applyFont="1" applyFill="1" applyBorder="1" applyAlignment="1">
      <alignment horizontal="center" vertical="center"/>
    </xf>
    <xf numFmtId="0" fontId="30" fillId="7" borderId="2" xfId="0" applyFont="1" applyFill="1" applyBorder="1" applyAlignment="1">
      <alignment horizontal="center" vertical="center"/>
    </xf>
    <xf numFmtId="0" fontId="40" fillId="2" borderId="14" xfId="0" applyFont="1" applyFill="1" applyBorder="1" applyAlignment="1">
      <alignment horizontal="justify" vertical="justify" wrapText="1"/>
    </xf>
    <xf numFmtId="0" fontId="40" fillId="2" borderId="16" xfId="0" applyFont="1" applyFill="1" applyBorder="1" applyAlignment="1">
      <alignment horizontal="justify" vertical="justify" wrapText="1"/>
    </xf>
    <xf numFmtId="1" fontId="38" fillId="11" borderId="14" xfId="0" applyNumberFormat="1" applyFont="1" applyFill="1" applyBorder="1" applyAlignment="1">
      <alignment horizontal="center" vertical="center"/>
    </xf>
    <xf numFmtId="0" fontId="39" fillId="2" borderId="17" xfId="0" applyFont="1" applyFill="1" applyBorder="1" applyAlignment="1">
      <alignment horizontal="center" vertical="center"/>
    </xf>
    <xf numFmtId="0" fontId="2" fillId="16" borderId="8" xfId="0" applyFont="1" applyFill="1" applyBorder="1" applyAlignment="1">
      <alignment horizontal="center" vertical="center" wrapText="1"/>
    </xf>
    <xf numFmtId="0" fontId="2" fillId="16" borderId="21" xfId="0" applyFont="1" applyFill="1" applyBorder="1" applyAlignment="1">
      <alignment horizontal="center" vertical="center" wrapText="1"/>
    </xf>
    <xf numFmtId="0" fontId="30" fillId="7" borderId="14" xfId="0" applyFont="1" applyFill="1" applyBorder="1" applyAlignment="1">
      <alignment horizontal="left" vertical="center"/>
    </xf>
    <xf numFmtId="0" fontId="42" fillId="2" borderId="21" xfId="2" applyFont="1" applyFill="1" applyBorder="1" applyAlignment="1" applyProtection="1">
      <alignment horizontal="center" vertical="center" wrapText="1"/>
    </xf>
    <xf numFmtId="0" fontId="42" fillId="2" borderId="58" xfId="2" applyFont="1" applyFill="1" applyBorder="1" applyAlignment="1" applyProtection="1">
      <alignment horizontal="center" vertical="center" wrapText="1"/>
    </xf>
    <xf numFmtId="0" fontId="9" fillId="5" borderId="21" xfId="2" applyFill="1" applyBorder="1" applyAlignment="1" applyProtection="1">
      <alignment horizontal="left" vertical="center" wrapText="1"/>
    </xf>
    <xf numFmtId="0" fontId="21" fillId="7" borderId="1" xfId="2" applyFont="1" applyFill="1" applyBorder="1" applyAlignment="1" applyProtection="1">
      <alignment horizontal="center" vertical="center" wrapText="1"/>
    </xf>
    <xf numFmtId="0" fontId="21" fillId="7" borderId="2" xfId="2" applyFont="1" applyFill="1" applyBorder="1" applyAlignment="1" applyProtection="1">
      <alignment horizontal="center" vertical="center" wrapText="1"/>
    </xf>
    <xf numFmtId="0" fontId="6" fillId="5" borderId="14" xfId="0" applyFont="1" applyFill="1" applyBorder="1" applyAlignment="1">
      <alignment horizontal="left" vertical="center"/>
    </xf>
    <xf numFmtId="0" fontId="3" fillId="0" borderId="14" xfId="0" applyFont="1" applyBorder="1" applyAlignment="1">
      <alignment horizontal="left" vertical="center" wrapText="1"/>
    </xf>
    <xf numFmtId="0" fontId="44" fillId="0" borderId="14" xfId="0" applyFont="1" applyBorder="1" applyAlignment="1">
      <alignment horizontal="center" vertical="center"/>
    </xf>
    <xf numFmtId="0" fontId="39" fillId="2" borderId="21" xfId="0" applyFont="1" applyFill="1" applyBorder="1" applyAlignment="1">
      <alignment horizontal="center" vertical="center"/>
    </xf>
    <xf numFmtId="0" fontId="39" fillId="2" borderId="58" xfId="0" applyFont="1" applyFill="1" applyBorder="1" applyAlignment="1">
      <alignment horizontal="center" vertical="center"/>
    </xf>
    <xf numFmtId="0" fontId="6" fillId="5" borderId="21" xfId="0" applyFont="1" applyFill="1" applyBorder="1" applyAlignment="1">
      <alignment horizontal="left" vertical="center" wrapText="1"/>
    </xf>
    <xf numFmtId="1" fontId="43" fillId="11" borderId="14" xfId="0" applyNumberFormat="1" applyFont="1" applyFill="1" applyBorder="1" applyAlignment="1">
      <alignment horizontal="center" vertical="center"/>
    </xf>
    <xf numFmtId="0" fontId="6" fillId="7" borderId="14" xfId="0" applyFont="1" applyFill="1" applyBorder="1" applyAlignment="1">
      <alignment horizontal="left" vertical="center"/>
    </xf>
    <xf numFmtId="0" fontId="9" fillId="7" borderId="14" xfId="2" applyFill="1" applyBorder="1" applyAlignment="1" applyProtection="1">
      <alignment horizontal="left" vertical="center" wrapText="1"/>
    </xf>
    <xf numFmtId="0" fontId="30" fillId="7" borderId="7" xfId="0" applyFont="1" applyFill="1" applyBorder="1" applyAlignment="1">
      <alignment horizontal="left" vertical="center"/>
    </xf>
    <xf numFmtId="0" fontId="30" fillId="7" borderId="8" xfId="0" applyFont="1" applyFill="1" applyBorder="1" applyAlignment="1">
      <alignment horizontal="left" vertical="center"/>
    </xf>
    <xf numFmtId="0" fontId="30" fillId="7" borderId="29" xfId="0" applyFont="1" applyFill="1" applyBorder="1" applyAlignment="1">
      <alignment horizontal="left" vertical="center"/>
    </xf>
    <xf numFmtId="0" fontId="30" fillId="7" borderId="21" xfId="0" applyFont="1" applyFill="1" applyBorder="1" applyAlignment="1">
      <alignment horizontal="left" vertical="center"/>
    </xf>
    <xf numFmtId="0" fontId="39" fillId="2" borderId="14" xfId="0" applyFont="1" applyFill="1" applyBorder="1" applyAlignment="1">
      <alignment horizontal="center" vertical="center" wrapText="1"/>
    </xf>
    <xf numFmtId="0" fontId="39" fillId="2" borderId="16" xfId="0" applyFont="1" applyFill="1" applyBorder="1" applyAlignment="1">
      <alignment horizontal="center" vertical="center" wrapText="1"/>
    </xf>
    <xf numFmtId="0" fontId="2" fillId="13" borderId="8" xfId="0" applyFont="1" applyFill="1" applyBorder="1" applyAlignment="1">
      <alignment horizontal="center" vertical="center"/>
    </xf>
    <xf numFmtId="0" fontId="2" fillId="13" borderId="21" xfId="0" applyFont="1" applyFill="1" applyBorder="1" applyAlignment="1">
      <alignment horizontal="center" vertical="center"/>
    </xf>
    <xf numFmtId="0" fontId="37" fillId="7" borderId="8" xfId="0" applyFont="1" applyFill="1" applyBorder="1" applyAlignment="1">
      <alignment horizontal="center" vertical="center"/>
    </xf>
    <xf numFmtId="0" fontId="37" fillId="7" borderId="21" xfId="0" applyFont="1" applyFill="1" applyBorder="1" applyAlignment="1">
      <alignment horizontal="center" vertical="center"/>
    </xf>
    <xf numFmtId="0" fontId="39" fillId="2" borderId="21" xfId="0" applyFont="1" applyFill="1" applyBorder="1" applyAlignment="1">
      <alignment horizontal="center" vertical="center" wrapText="1"/>
    </xf>
    <xf numFmtId="0" fontId="39" fillId="2" borderId="52" xfId="0" applyFont="1" applyFill="1" applyBorder="1" applyAlignment="1">
      <alignment horizontal="center" vertical="center" wrapText="1"/>
    </xf>
    <xf numFmtId="0" fontId="9" fillId="7" borderId="26" xfId="2" applyFill="1" applyBorder="1" applyAlignment="1" applyProtection="1">
      <alignment horizontal="left" vertical="center" wrapText="1"/>
    </xf>
    <xf numFmtId="0" fontId="6" fillId="7" borderId="14" xfId="0" applyFont="1" applyFill="1" applyBorder="1" applyAlignment="1">
      <alignment horizontal="left"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21" xfId="0" applyFont="1" applyFill="1" applyBorder="1" applyAlignment="1">
      <alignment horizontal="center" vertical="center" wrapText="1"/>
    </xf>
    <xf numFmtId="0" fontId="2" fillId="5" borderId="52" xfId="0" applyFont="1" applyFill="1" applyBorder="1" applyAlignment="1">
      <alignment horizontal="center" vertical="center" wrapText="1"/>
    </xf>
    <xf numFmtId="0" fontId="6" fillId="5" borderId="16" xfId="0" applyFont="1" applyFill="1" applyBorder="1" applyAlignment="1">
      <alignment horizontal="left" vertical="center" wrapText="1"/>
    </xf>
    <xf numFmtId="0" fontId="30" fillId="7" borderId="19" xfId="0" applyFont="1" applyFill="1" applyBorder="1" applyAlignment="1">
      <alignment horizontal="left" vertical="center" wrapText="1"/>
    </xf>
    <xf numFmtId="0" fontId="30" fillId="7" borderId="20" xfId="0" applyFont="1" applyFill="1" applyBorder="1" applyAlignment="1">
      <alignment horizontal="left" vertical="center" wrapText="1"/>
    </xf>
    <xf numFmtId="0" fontId="30" fillId="7" borderId="17" xfId="0" applyFont="1" applyFill="1" applyBorder="1" applyAlignment="1">
      <alignment horizontal="left" vertical="center" wrapText="1"/>
    </xf>
    <xf numFmtId="0" fontId="2" fillId="12" borderId="8" xfId="0" applyFont="1" applyFill="1" applyBorder="1" applyAlignment="1">
      <alignment horizontal="center" vertical="center" wrapText="1"/>
    </xf>
    <xf numFmtId="0" fontId="2" fillId="12" borderId="21" xfId="0" applyFont="1" applyFill="1" applyBorder="1" applyAlignment="1">
      <alignment horizontal="center" vertical="center" wrapText="1"/>
    </xf>
    <xf numFmtId="0" fontId="30" fillId="7" borderId="19" xfId="2" applyFont="1" applyFill="1" applyBorder="1" applyAlignment="1" applyProtection="1">
      <alignment horizontal="left" vertical="center" wrapText="1"/>
    </xf>
    <xf numFmtId="0" fontId="30" fillId="7" borderId="20" xfId="2" applyFont="1" applyFill="1" applyBorder="1" applyAlignment="1" applyProtection="1">
      <alignment horizontal="left" vertical="center" wrapText="1"/>
    </xf>
    <xf numFmtId="0" fontId="30" fillId="7" borderId="17" xfId="2" applyFont="1" applyFill="1" applyBorder="1" applyAlignment="1" applyProtection="1">
      <alignment horizontal="left" vertical="center" wrapText="1"/>
    </xf>
    <xf numFmtId="0" fontId="44" fillId="0" borderId="14" xfId="0" applyFont="1" applyBorder="1" applyAlignment="1">
      <alignment horizontal="left"/>
    </xf>
    <xf numFmtId="1" fontId="15" fillId="0" borderId="14" xfId="0" applyNumberFormat="1" applyFont="1" applyBorder="1" applyAlignment="1">
      <alignment horizontal="center"/>
    </xf>
    <xf numFmtId="0" fontId="15" fillId="0" borderId="14" xfId="0" applyFont="1" applyBorder="1" applyAlignment="1">
      <alignment horizontal="center"/>
    </xf>
    <xf numFmtId="0" fontId="26" fillId="0" borderId="14" xfId="0" applyFont="1" applyBorder="1" applyAlignment="1">
      <alignment horizontal="left"/>
    </xf>
    <xf numFmtId="0" fontId="21" fillId="3" borderId="2" xfId="0" applyFont="1" applyFill="1" applyBorder="1" applyAlignment="1">
      <alignment horizontal="left" vertical="center" wrapText="1"/>
    </xf>
    <xf numFmtId="0" fontId="26" fillId="0" borderId="14" xfId="0" applyFont="1" applyBorder="1" applyAlignment="1">
      <alignment horizontal="left" wrapText="1"/>
    </xf>
    <xf numFmtId="0" fontId="3" fillId="4" borderId="29" xfId="2" applyFont="1" applyFill="1" applyBorder="1" applyAlignment="1" applyProtection="1">
      <alignment horizontal="center" vertical="center" wrapText="1"/>
    </xf>
    <xf numFmtId="0" fontId="3" fillId="4" borderId="21" xfId="2" applyFont="1" applyFill="1" applyBorder="1" applyAlignment="1" applyProtection="1">
      <alignment horizontal="center" vertical="center" wrapText="1"/>
    </xf>
    <xf numFmtId="0" fontId="3" fillId="4" borderId="58" xfId="2" applyFont="1" applyFill="1" applyBorder="1" applyAlignment="1" applyProtection="1">
      <alignment horizontal="center" vertical="center" wrapText="1"/>
    </xf>
    <xf numFmtId="0" fontId="19" fillId="3" borderId="7"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12" xfId="0" applyFont="1" applyFill="1" applyBorder="1" applyAlignment="1">
      <alignment horizontal="center" vertical="center"/>
    </xf>
    <xf numFmtId="0" fontId="21" fillId="3" borderId="8" xfId="0" applyFont="1" applyFill="1" applyBorder="1" applyAlignment="1">
      <alignment horizontal="left" vertical="center" wrapText="1"/>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12" xfId="0" applyFont="1" applyBorder="1" applyAlignment="1">
      <alignment horizontal="left" vertical="top"/>
    </xf>
    <xf numFmtId="0" fontId="6" fillId="0" borderId="22" xfId="0" applyFont="1" applyBorder="1" applyAlignment="1">
      <alignment horizontal="left" vertical="top"/>
    </xf>
    <xf numFmtId="0" fontId="6" fillId="0" borderId="23" xfId="0" applyFont="1" applyBorder="1" applyAlignment="1">
      <alignment horizontal="left" vertical="top"/>
    </xf>
    <xf numFmtId="0" fontId="6" fillId="0" borderId="28" xfId="0" applyFont="1" applyBorder="1" applyAlignment="1">
      <alignment horizontal="left" vertical="top"/>
    </xf>
    <xf numFmtId="0" fontId="5" fillId="3" borderId="14" xfId="0" applyFont="1" applyFill="1" applyBorder="1" applyAlignment="1">
      <alignment horizontal="center" vertical="center"/>
    </xf>
    <xf numFmtId="0" fontId="5" fillId="0" borderId="14" xfId="0" applyFont="1" applyBorder="1" applyAlignment="1">
      <alignment horizontal="left" vertical="top"/>
    </xf>
    <xf numFmtId="0" fontId="5" fillId="3" borderId="14" xfId="0" applyFont="1" applyFill="1" applyBorder="1" applyAlignment="1">
      <alignment horizontal="center" vertical="center" wrapText="1"/>
    </xf>
    <xf numFmtId="0" fontId="5" fillId="16" borderId="14" xfId="0" applyFont="1" applyFill="1" applyBorder="1" applyAlignment="1">
      <alignment horizontal="center"/>
    </xf>
    <xf numFmtId="0" fontId="48" fillId="5" borderId="21" xfId="0" applyFont="1" applyFill="1" applyBorder="1" applyAlignment="1">
      <alignment horizontal="left" vertical="center" wrapText="1"/>
    </xf>
    <xf numFmtId="0" fontId="48" fillId="5" borderId="26" xfId="0" applyFont="1" applyFill="1" applyBorder="1" applyAlignment="1">
      <alignment horizontal="left" vertical="center" wrapText="1"/>
    </xf>
    <xf numFmtId="0" fontId="47" fillId="5" borderId="14" xfId="0" applyFont="1" applyFill="1" applyBorder="1" applyAlignment="1">
      <alignment horizontal="center" vertical="center" wrapText="1"/>
    </xf>
    <xf numFmtId="0" fontId="5" fillId="5" borderId="14" xfId="0" applyFont="1" applyFill="1" applyBorder="1" applyAlignment="1">
      <alignment horizontal="left" vertical="center"/>
    </xf>
    <xf numFmtId="0" fontId="5" fillId="2" borderId="14" xfId="0" applyFont="1" applyFill="1" applyBorder="1" applyAlignment="1">
      <alignment horizontal="center"/>
    </xf>
    <xf numFmtId="0" fontId="28" fillId="21" borderId="14"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28" fillId="15" borderId="14" xfId="0" applyFont="1" applyFill="1" applyBorder="1" applyAlignment="1">
      <alignment horizontal="center" vertical="center" wrapText="1"/>
    </xf>
    <xf numFmtId="0" fontId="28" fillId="3" borderId="14"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5" fillId="2" borderId="14" xfId="0" applyFont="1" applyFill="1" applyBorder="1" applyAlignment="1">
      <alignment horizontal="center" vertical="center"/>
    </xf>
    <xf numFmtId="0" fontId="28" fillId="21" borderId="14" xfId="0" applyFont="1" applyFill="1" applyBorder="1" applyAlignment="1">
      <alignment horizontal="left" vertical="center" wrapText="1"/>
    </xf>
    <xf numFmtId="0" fontId="28" fillId="7" borderId="14" xfId="0" applyFont="1" applyFill="1" applyBorder="1" applyAlignment="1">
      <alignment horizontal="left" vertical="center" wrapText="1"/>
    </xf>
    <xf numFmtId="0" fontId="5" fillId="0" borderId="14" xfId="0" applyFont="1" applyBorder="1" applyAlignment="1">
      <alignment horizontal="center"/>
    </xf>
    <xf numFmtId="0" fontId="5" fillId="0" borderId="16" xfId="0" applyFont="1" applyBorder="1" applyAlignment="1">
      <alignment horizontal="center"/>
    </xf>
    <xf numFmtId="0" fontId="5" fillId="0" borderId="20" xfId="0" applyFont="1" applyBorder="1" applyAlignment="1">
      <alignment horizontal="center"/>
    </xf>
    <xf numFmtId="0" fontId="5" fillId="0" borderId="17" xfId="0" applyFont="1" applyBorder="1" applyAlignment="1">
      <alignment horizontal="center"/>
    </xf>
    <xf numFmtId="0" fontId="1" fillId="0" borderId="16" xfId="0" applyFont="1" applyBorder="1" applyAlignment="1">
      <alignment horizontal="center"/>
    </xf>
    <xf numFmtId="0" fontId="1" fillId="0" borderId="20" xfId="0" applyFont="1" applyBorder="1" applyAlignment="1">
      <alignment horizontal="center"/>
    </xf>
    <xf numFmtId="0" fontId="1" fillId="0" borderId="17" xfId="0" applyFont="1" applyBorder="1" applyAlignment="1">
      <alignment horizontal="center"/>
    </xf>
    <xf numFmtId="0" fontId="5" fillId="17" borderId="14" xfId="0" applyFont="1" applyFill="1" applyBorder="1" applyAlignment="1">
      <alignment horizontal="center" vertical="center" wrapText="1"/>
    </xf>
    <xf numFmtId="0" fontId="5" fillId="3" borderId="14" xfId="0" applyFont="1" applyFill="1" applyBorder="1" applyAlignment="1">
      <alignment horizontal="left" vertical="center"/>
    </xf>
    <xf numFmtId="0" fontId="28" fillId="5" borderId="14" xfId="0" applyFont="1" applyFill="1" applyBorder="1" applyAlignment="1">
      <alignment horizontal="center" vertical="center" wrapText="1"/>
    </xf>
    <xf numFmtId="0" fontId="5" fillId="8" borderId="14" xfId="0" applyFont="1" applyFill="1" applyBorder="1" applyAlignment="1">
      <alignment horizontal="left" vertical="center" wrapText="1"/>
    </xf>
    <xf numFmtId="0" fontId="5" fillId="7" borderId="14" xfId="0" applyFont="1" applyFill="1" applyBorder="1" applyAlignment="1">
      <alignment horizontal="center" vertical="center"/>
    </xf>
    <xf numFmtId="0" fontId="28" fillId="17" borderId="14" xfId="0" applyFont="1" applyFill="1" applyBorder="1" applyAlignment="1">
      <alignment horizontal="center" vertical="center" wrapText="1"/>
    </xf>
    <xf numFmtId="0" fontId="5" fillId="17" borderId="14" xfId="0" applyFont="1" applyFill="1" applyBorder="1" applyAlignment="1">
      <alignment horizontal="center" wrapText="1"/>
    </xf>
    <xf numFmtId="0" fontId="5" fillId="17" borderId="14" xfId="0" applyFont="1" applyFill="1" applyBorder="1" applyAlignment="1">
      <alignment horizontal="center" vertical="center"/>
    </xf>
    <xf numFmtId="0" fontId="5" fillId="22" borderId="14" xfId="0" applyFont="1" applyFill="1" applyBorder="1" applyAlignment="1">
      <alignment horizontal="left" vertical="center" wrapText="1"/>
    </xf>
    <xf numFmtId="0" fontId="5" fillId="5" borderId="14" xfId="0" applyFont="1" applyFill="1" applyBorder="1" applyAlignment="1">
      <alignment horizontal="center"/>
    </xf>
    <xf numFmtId="0" fontId="5" fillId="8" borderId="14" xfId="0" applyFont="1" applyFill="1" applyBorder="1" applyAlignment="1">
      <alignment vertical="center" wrapText="1"/>
    </xf>
    <xf numFmtId="0" fontId="28" fillId="7" borderId="14" xfId="0" applyFont="1" applyFill="1" applyBorder="1" applyAlignment="1">
      <alignment horizontal="center" vertical="center" wrapText="1"/>
    </xf>
    <xf numFmtId="0" fontId="5" fillId="16" borderId="14" xfId="0" applyFont="1" applyFill="1" applyBorder="1" applyAlignment="1">
      <alignment horizontal="center" vertical="center" wrapText="1"/>
    </xf>
    <xf numFmtId="0" fontId="28" fillId="5" borderId="14" xfId="0" applyFont="1" applyFill="1" applyBorder="1" applyAlignment="1">
      <alignment horizontal="left" vertical="center"/>
    </xf>
    <xf numFmtId="0" fontId="5" fillId="20" borderId="14" xfId="0" applyFont="1" applyFill="1" applyBorder="1" applyAlignment="1">
      <alignment horizontal="left" vertical="center" wrapText="1"/>
    </xf>
    <xf numFmtId="0" fontId="28" fillId="4" borderId="14" xfId="0" applyFont="1" applyFill="1" applyBorder="1" applyAlignment="1">
      <alignment horizontal="center" vertical="center" wrapText="1"/>
    </xf>
    <xf numFmtId="0" fontId="5" fillId="21" borderId="14"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18" borderId="14" xfId="0" applyFont="1" applyFill="1" applyBorder="1" applyAlignment="1">
      <alignment horizontal="center" vertical="center" wrapText="1"/>
    </xf>
    <xf numFmtId="0" fontId="5" fillId="16" borderId="14" xfId="0" applyFont="1" applyFill="1" applyBorder="1" applyAlignment="1">
      <alignment horizontal="left" vertical="center" wrapText="1"/>
    </xf>
    <xf numFmtId="0" fontId="5" fillId="3" borderId="14" xfId="0" applyFont="1" applyFill="1" applyBorder="1" applyAlignment="1">
      <alignment horizontal="left" vertical="center" wrapText="1"/>
    </xf>
    <xf numFmtId="0" fontId="5" fillId="4" borderId="14" xfId="0" applyFont="1" applyFill="1" applyBorder="1" applyAlignment="1">
      <alignment horizontal="center" vertical="center" wrapText="1"/>
    </xf>
    <xf numFmtId="0" fontId="28" fillId="20" borderId="14" xfId="0" applyFont="1" applyFill="1" applyBorder="1" applyAlignment="1">
      <alignment horizontal="center" vertical="center" wrapText="1"/>
    </xf>
    <xf numFmtId="0" fontId="5" fillId="22" borderId="14" xfId="0" applyFont="1" applyFill="1" applyBorder="1" applyAlignment="1">
      <alignment horizontal="center" vertical="center" wrapText="1"/>
    </xf>
    <xf numFmtId="0" fontId="28" fillId="22" borderId="14" xfId="0" applyFont="1" applyFill="1" applyBorder="1" applyAlignment="1">
      <alignment horizontal="left" vertical="center" wrapText="1"/>
    </xf>
    <xf numFmtId="0" fontId="28" fillId="22" borderId="14" xfId="0" applyFont="1" applyFill="1" applyBorder="1" applyAlignment="1">
      <alignment horizontal="center" vertical="center" wrapText="1"/>
    </xf>
    <xf numFmtId="0" fontId="5" fillId="22" borderId="14" xfId="0" applyFont="1" applyFill="1" applyBorder="1" applyAlignment="1">
      <alignment horizontal="center" vertical="center"/>
    </xf>
    <xf numFmtId="0" fontId="5" fillId="16" borderId="14" xfId="0" applyFont="1" applyFill="1" applyBorder="1" applyAlignment="1">
      <alignment vertical="center" wrapText="1"/>
    </xf>
    <xf numFmtId="0" fontId="5" fillId="16" borderId="14" xfId="0" applyFont="1" applyFill="1" applyBorder="1" applyAlignment="1">
      <alignment horizontal="left" vertical="center"/>
    </xf>
    <xf numFmtId="0" fontId="47" fillId="3" borderId="14" xfId="0" applyFont="1" applyFill="1" applyBorder="1" applyAlignment="1">
      <alignment horizontal="center" vertical="center" wrapText="1"/>
    </xf>
    <xf numFmtId="0" fontId="5" fillId="5" borderId="14" xfId="0" applyFont="1" applyFill="1" applyBorder="1" applyAlignment="1">
      <alignment horizontal="left" vertical="center" wrapText="1"/>
    </xf>
    <xf numFmtId="0" fontId="28" fillId="19" borderId="14" xfId="0" applyFont="1" applyFill="1" applyBorder="1" applyAlignment="1">
      <alignment horizontal="center" vertical="center" wrapText="1"/>
    </xf>
    <xf numFmtId="0" fontId="28" fillId="20" borderId="14" xfId="0" applyFont="1" applyFill="1" applyBorder="1" applyAlignment="1">
      <alignment horizontal="left" vertical="center" wrapText="1"/>
    </xf>
    <xf numFmtId="0" fontId="28" fillId="22" borderId="14" xfId="0" applyFont="1" applyFill="1" applyBorder="1" applyAlignment="1">
      <alignment horizontal="left" vertical="center"/>
    </xf>
    <xf numFmtId="0" fontId="5" fillId="20" borderId="14" xfId="0" applyFont="1" applyFill="1" applyBorder="1" applyAlignment="1">
      <alignment horizontal="center" vertical="center" wrapText="1"/>
    </xf>
    <xf numFmtId="0" fontId="5" fillId="2" borderId="14" xfId="0" applyFont="1" applyFill="1" applyBorder="1" applyAlignment="1">
      <alignment horizontal="center" wrapText="1"/>
    </xf>
    <xf numFmtId="0" fontId="6" fillId="0" borderId="13" xfId="0" applyFont="1" applyBorder="1" applyAlignment="1">
      <alignment horizontal="center" vertical="center" wrapText="1"/>
    </xf>
    <xf numFmtId="0" fontId="6" fillId="0" borderId="22" xfId="0" applyFont="1" applyBorder="1" applyAlignment="1">
      <alignment horizontal="center" vertical="center" wrapText="1"/>
    </xf>
    <xf numFmtId="0" fontId="6" fillId="2" borderId="28" xfId="0" applyFont="1" applyFill="1" applyBorder="1" applyAlignment="1">
      <alignment horizontal="justify" vertical="center" wrapText="1"/>
    </xf>
    <xf numFmtId="0" fontId="6" fillId="24" borderId="52" xfId="0" applyFont="1" applyFill="1" applyBorder="1" applyAlignment="1">
      <alignment horizontal="center" vertical="center" wrapText="1"/>
    </xf>
    <xf numFmtId="0" fontId="6" fillId="24" borderId="32" xfId="0" applyFont="1" applyFill="1" applyBorder="1" applyAlignment="1">
      <alignment horizontal="center" vertical="center" wrapText="1"/>
    </xf>
    <xf numFmtId="0" fontId="6" fillId="24" borderId="51" xfId="0" applyFont="1" applyFill="1" applyBorder="1" applyAlignment="1">
      <alignment horizontal="center" vertical="center" wrapText="1"/>
    </xf>
    <xf numFmtId="0" fontId="6" fillId="24" borderId="54" xfId="0" applyFont="1" applyFill="1" applyBorder="1" applyAlignment="1">
      <alignment horizontal="center" vertical="center" wrapText="1"/>
    </xf>
    <xf numFmtId="0" fontId="6" fillId="12" borderId="16" xfId="0" applyFont="1" applyFill="1" applyBorder="1" applyAlignment="1">
      <alignment horizontal="center" vertical="center" wrapText="1"/>
    </xf>
    <xf numFmtId="0" fontId="6" fillId="12" borderId="17" xfId="0" applyFont="1" applyFill="1" applyBorder="1" applyAlignment="1">
      <alignment horizontal="center" vertical="center" wrapText="1"/>
    </xf>
    <xf numFmtId="0" fontId="6" fillId="13" borderId="52" xfId="0" applyFont="1" applyFill="1" applyBorder="1" applyAlignment="1">
      <alignment horizontal="center" vertical="center" wrapText="1"/>
    </xf>
    <xf numFmtId="0" fontId="6" fillId="13" borderId="32" xfId="0" applyFont="1" applyFill="1" applyBorder="1" applyAlignment="1">
      <alignment horizontal="center" vertical="center" wrapText="1"/>
    </xf>
    <xf numFmtId="0" fontId="6" fillId="13" borderId="61" xfId="0" applyFont="1" applyFill="1" applyBorder="1" applyAlignment="1">
      <alignment horizontal="center" vertical="center" wrapText="1"/>
    </xf>
    <xf numFmtId="0" fontId="6" fillId="13" borderId="37" xfId="0" applyFont="1" applyFill="1" applyBorder="1" applyAlignment="1">
      <alignment horizontal="center" vertical="center" wrapText="1"/>
    </xf>
    <xf numFmtId="0" fontId="51" fillId="6" borderId="14" xfId="0" applyFont="1" applyFill="1" applyBorder="1" applyAlignment="1">
      <alignment horizontal="left" vertical="center"/>
    </xf>
    <xf numFmtId="0" fontId="6" fillId="23" borderId="12" xfId="0" applyFont="1" applyFill="1" applyBorder="1" applyAlignment="1">
      <alignment horizontal="center" vertical="center" wrapText="1"/>
    </xf>
    <xf numFmtId="0" fontId="6" fillId="23" borderId="15" xfId="0" applyFont="1" applyFill="1" applyBorder="1" applyAlignment="1">
      <alignment horizontal="center" vertical="center" wrapText="1"/>
    </xf>
    <xf numFmtId="0" fontId="29" fillId="0" borderId="0" xfId="0" applyFont="1" applyAlignment="1">
      <alignment horizontal="center" vertical="center"/>
    </xf>
    <xf numFmtId="0" fontId="6" fillId="23" borderId="7" xfId="0" applyFont="1" applyFill="1" applyBorder="1" applyAlignment="1">
      <alignment horizontal="center" vertical="center" wrapText="1"/>
    </xf>
    <xf numFmtId="0" fontId="6" fillId="23" borderId="13" xfId="0" applyFont="1" applyFill="1" applyBorder="1" applyAlignment="1">
      <alignment horizontal="center" vertical="center" wrapText="1"/>
    </xf>
    <xf numFmtId="0" fontId="6" fillId="23" borderId="55" xfId="0" applyFont="1" applyFill="1" applyBorder="1" applyAlignment="1">
      <alignment horizontal="center" vertical="center" wrapText="1"/>
    </xf>
    <xf numFmtId="0" fontId="6" fillId="23" borderId="60" xfId="0" applyFont="1" applyFill="1" applyBorder="1" applyAlignment="1">
      <alignment horizontal="center" vertical="center" wrapText="1"/>
    </xf>
    <xf numFmtId="0" fontId="6" fillId="23" borderId="51" xfId="0" applyFont="1" applyFill="1" applyBorder="1" applyAlignment="1">
      <alignment horizontal="center" vertical="center" wrapText="1"/>
    </xf>
    <xf numFmtId="0" fontId="6" fillId="23" borderId="54" xfId="0" applyFont="1" applyFill="1" applyBorder="1" applyAlignment="1">
      <alignment horizontal="center" vertical="center" wrapText="1"/>
    </xf>
    <xf numFmtId="0" fontId="38" fillId="4" borderId="40" xfId="0" applyFont="1" applyFill="1" applyBorder="1" applyAlignment="1">
      <alignment horizontal="center" vertical="center"/>
    </xf>
    <xf numFmtId="0" fontId="38" fillId="4" borderId="42" xfId="0" applyFont="1" applyFill="1" applyBorder="1" applyAlignment="1">
      <alignment horizontal="center" vertical="center"/>
    </xf>
    <xf numFmtId="0" fontId="50" fillId="2" borderId="59" xfId="0" applyFont="1" applyFill="1" applyBorder="1" applyAlignment="1">
      <alignment vertical="center" wrapText="1"/>
    </xf>
    <xf numFmtId="0" fontId="50" fillId="2" borderId="57" xfId="0" applyFont="1" applyFill="1" applyBorder="1" applyAlignment="1">
      <alignment vertical="center" wrapText="1"/>
    </xf>
    <xf numFmtId="0" fontId="50" fillId="2" borderId="62" xfId="0" applyFont="1" applyFill="1" applyBorder="1" applyAlignment="1">
      <alignment vertical="center" wrapText="1"/>
    </xf>
    <xf numFmtId="0" fontId="14" fillId="0" borderId="59" xfId="0" applyFont="1" applyBorder="1" applyAlignment="1">
      <alignment horizontal="center" vertical="center" wrapText="1"/>
    </xf>
    <xf numFmtId="0" fontId="14" fillId="0" borderId="57" xfId="0" applyFont="1" applyBorder="1" applyAlignment="1">
      <alignment horizontal="center" vertical="center" wrapText="1"/>
    </xf>
    <xf numFmtId="0" fontId="54" fillId="4" borderId="43" xfId="0" applyFont="1" applyFill="1" applyBorder="1" applyAlignment="1">
      <alignment horizontal="center" vertical="center" wrapText="1"/>
    </xf>
    <xf numFmtId="0" fontId="54" fillId="4" borderId="45" xfId="0" applyFont="1" applyFill="1" applyBorder="1" applyAlignment="1">
      <alignment horizontal="center" vertical="center" wrapText="1"/>
    </xf>
    <xf numFmtId="0" fontId="50" fillId="2" borderId="59" xfId="0" applyFont="1" applyFill="1" applyBorder="1" applyAlignment="1">
      <alignment horizontal="left" vertical="center" wrapText="1"/>
    </xf>
    <xf numFmtId="0" fontId="50" fillId="2" borderId="57" xfId="0" applyFont="1" applyFill="1" applyBorder="1" applyAlignment="1">
      <alignment horizontal="left" vertical="center" wrapText="1"/>
    </xf>
    <xf numFmtId="0" fontId="50" fillId="2" borderId="62" xfId="0" applyFont="1" applyFill="1" applyBorder="1" applyAlignment="1">
      <alignment horizontal="left" vertical="center" wrapText="1"/>
    </xf>
  </cellXfs>
  <cellStyles count="3">
    <cellStyle name="Millares" xfId="1" builtinId="3"/>
    <cellStyle name="Normal" xfId="0" builtinId="0"/>
    <cellStyle name="Normal 10" xfId="2"/>
  </cellStyles>
  <dxfs count="3">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www.wps.cn/officeDocument/2020/cellImage" Target="NUL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626687</xdr:colOff>
      <xdr:row>13</xdr:row>
      <xdr:rowOff>0</xdr:rowOff>
    </xdr:from>
    <xdr:to>
      <xdr:col>5</xdr:col>
      <xdr:colOff>178449</xdr:colOff>
      <xdr:row>35</xdr:row>
      <xdr:rowOff>37951</xdr:rowOff>
    </xdr:to>
    <xdr:pic>
      <xdr:nvPicPr>
        <xdr:cNvPr id="2" name="Imagen 1" descr="RCORTAR.pdf y 2 páginas más - Trabajo: Microsoft​ Edge">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srcRect l="17257" t="31562" r="29056" b="11845"/>
        <a:stretch>
          <a:fillRect/>
        </a:stretch>
      </xdr:blipFill>
      <xdr:spPr>
        <a:xfrm>
          <a:off x="627183" y="4962036"/>
          <a:ext cx="10248169" cy="4232276"/>
        </a:xfrm>
        <a:prstGeom prst="rect">
          <a:avLst/>
        </a:prstGeom>
        <a:noFill/>
        <a:ln w="9525" cap="flat" cmpd="sng">
          <a:noFill/>
          <a:prstDash val="solid"/>
          <a:miter/>
        </a:ln>
        <a:effec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97"/>
  <sheetViews>
    <sheetView tabSelected="1" topLeftCell="A19" zoomScale="87" workbookViewId="0">
      <selection activeCell="I24" sqref="I24:L24"/>
    </sheetView>
  </sheetViews>
  <sheetFormatPr baseColWidth="10" defaultColWidth="11" defaultRowHeight="15" x14ac:dyDescent="0.2"/>
  <cols>
    <col min="1" max="1" width="2.5703125" customWidth="1"/>
    <col min="2" max="2" width="5.5703125" customWidth="1"/>
    <col min="3" max="3" width="20.28515625" style="1" customWidth="1"/>
    <col min="4" max="4" width="11.42578125" style="1"/>
    <col min="5" max="5" width="6.5703125" style="1" customWidth="1"/>
    <col min="6" max="6" width="13.5703125" style="1" customWidth="1"/>
    <col min="7" max="7" width="18" style="1" customWidth="1"/>
    <col min="9" max="9" width="11.140625" customWidth="1"/>
    <col min="10" max="10" width="20.7109375" customWidth="1"/>
    <col min="11" max="11" width="12.42578125" customWidth="1"/>
    <col min="12" max="12" width="31.42578125" customWidth="1"/>
  </cols>
  <sheetData>
    <row r="1" spans="2:12" s="2" customFormat="1" ht="20.25" customHeight="1" x14ac:dyDescent="0.2">
      <c r="B1" s="345" t="s">
        <v>0</v>
      </c>
      <c r="C1" s="346"/>
      <c r="D1" s="346"/>
      <c r="E1" s="346"/>
      <c r="F1" s="346"/>
      <c r="G1" s="346"/>
      <c r="H1" s="346"/>
      <c r="I1" s="346"/>
      <c r="J1" s="346"/>
      <c r="K1" s="346"/>
      <c r="L1" s="347"/>
    </row>
    <row r="2" spans="2:12" s="3" customFormat="1" ht="23.25" customHeight="1" x14ac:dyDescent="0.2">
      <c r="B2" s="317" t="s">
        <v>1</v>
      </c>
      <c r="C2" s="318"/>
      <c r="D2" s="318"/>
      <c r="E2" s="318"/>
      <c r="F2" s="318"/>
      <c r="G2" s="318"/>
      <c r="H2" s="318"/>
      <c r="I2" s="318"/>
      <c r="J2" s="318"/>
      <c r="K2" s="318"/>
      <c r="L2" s="319"/>
    </row>
    <row r="3" spans="2:12" s="3" customFormat="1" ht="27.75" customHeight="1" x14ac:dyDescent="0.2">
      <c r="B3" s="380" t="s">
        <v>2</v>
      </c>
      <c r="C3" s="381"/>
      <c r="D3" s="381"/>
      <c r="E3" s="381"/>
      <c r="F3" s="381"/>
      <c r="G3" s="381"/>
      <c r="H3" s="381"/>
      <c r="I3" s="381"/>
      <c r="J3" s="381"/>
      <c r="K3" s="381"/>
      <c r="L3" s="382"/>
    </row>
    <row r="4" spans="2:12" s="3" customFormat="1" ht="20.25" customHeight="1" x14ac:dyDescent="0.2">
      <c r="B4" s="309" t="s">
        <v>3</v>
      </c>
      <c r="C4" s="310"/>
      <c r="D4" s="375"/>
      <c r="E4" s="376"/>
      <c r="F4" s="376"/>
      <c r="G4" s="376"/>
      <c r="H4" s="376"/>
      <c r="I4" s="377"/>
      <c r="J4" s="4" t="s">
        <v>4</v>
      </c>
      <c r="K4" s="373"/>
      <c r="L4" s="374"/>
    </row>
    <row r="5" spans="2:12" s="3" customFormat="1" ht="22.5" customHeight="1" x14ac:dyDescent="0.2">
      <c r="B5" s="313" t="s">
        <v>5</v>
      </c>
      <c r="C5" s="314"/>
      <c r="D5" s="312"/>
      <c r="E5" s="312"/>
      <c r="F5" s="312"/>
      <c r="G5" s="5" t="s">
        <v>6</v>
      </c>
      <c r="H5" s="378"/>
      <c r="I5" s="378"/>
      <c r="J5" s="378"/>
      <c r="K5" s="378"/>
      <c r="L5" s="379"/>
    </row>
    <row r="6" spans="2:12" s="3" customFormat="1" ht="18.75" customHeight="1" x14ac:dyDescent="0.2">
      <c r="B6" s="313" t="s">
        <v>7</v>
      </c>
      <c r="C6" s="314"/>
      <c r="D6" s="312"/>
      <c r="E6" s="312"/>
      <c r="F6" s="312"/>
      <c r="G6" s="7" t="s">
        <v>8</v>
      </c>
      <c r="H6" s="271"/>
      <c r="I6" s="271"/>
      <c r="J6" s="8" t="s">
        <v>9</v>
      </c>
      <c r="K6" s="386"/>
      <c r="L6" s="387"/>
    </row>
    <row r="7" spans="2:12" s="3" customFormat="1" ht="15.75" customHeight="1" x14ac:dyDescent="0.2">
      <c r="B7" s="269" t="s">
        <v>10</v>
      </c>
      <c r="C7" s="270"/>
      <c r="D7" s="312"/>
      <c r="E7" s="312"/>
      <c r="F7" s="312"/>
      <c r="G7" s="5" t="s">
        <v>11</v>
      </c>
      <c r="H7" s="271"/>
      <c r="I7" s="271"/>
      <c r="J7" s="8" t="s">
        <v>12</v>
      </c>
      <c r="K7" s="315"/>
      <c r="L7" s="316"/>
    </row>
    <row r="8" spans="2:12" s="3" customFormat="1" ht="23.25" customHeight="1" x14ac:dyDescent="0.2">
      <c r="B8" s="269" t="s">
        <v>13</v>
      </c>
      <c r="C8" s="270"/>
      <c r="D8" s="312"/>
      <c r="E8" s="312"/>
      <c r="F8" s="312"/>
      <c r="G8" s="7" t="s">
        <v>14</v>
      </c>
      <c r="H8" s="271"/>
      <c r="I8" s="271"/>
      <c r="J8" s="8" t="s">
        <v>15</v>
      </c>
      <c r="K8" s="315"/>
      <c r="L8" s="316"/>
    </row>
    <row r="9" spans="2:12" s="3" customFormat="1" ht="27" customHeight="1" x14ac:dyDescent="0.2">
      <c r="B9" s="269" t="s">
        <v>16</v>
      </c>
      <c r="C9" s="270"/>
      <c r="D9" s="312"/>
      <c r="E9" s="312"/>
      <c r="F9" s="312"/>
      <c r="G9" s="7" t="s">
        <v>17</v>
      </c>
      <c r="H9" s="271"/>
      <c r="I9" s="271"/>
      <c r="J9" s="8" t="s">
        <v>18</v>
      </c>
      <c r="K9" s="271"/>
      <c r="L9" s="344"/>
    </row>
    <row r="10" spans="2:12" s="3" customFormat="1" ht="24" customHeight="1" x14ac:dyDescent="0.2">
      <c r="B10" s="269" t="s">
        <v>19</v>
      </c>
      <c r="C10" s="270"/>
      <c r="D10" s="343"/>
      <c r="E10" s="343"/>
      <c r="F10" s="343"/>
      <c r="G10" s="7" t="s">
        <v>20</v>
      </c>
      <c r="H10" s="263"/>
      <c r="I10" s="311"/>
      <c r="J10" s="239" t="s">
        <v>21</v>
      </c>
      <c r="K10" s="263"/>
      <c r="L10" s="264"/>
    </row>
    <row r="11" spans="2:12" s="3" customFormat="1" ht="39" customHeight="1" x14ac:dyDescent="0.2">
      <c r="B11" s="269" t="s">
        <v>22</v>
      </c>
      <c r="C11" s="270"/>
      <c r="D11" s="337"/>
      <c r="E11" s="337"/>
      <c r="F11" s="337"/>
      <c r="G11" s="7" t="s">
        <v>23</v>
      </c>
      <c r="H11" s="263"/>
      <c r="I11" s="311"/>
      <c r="J11" s="9" t="s">
        <v>24</v>
      </c>
      <c r="K11" s="263"/>
      <c r="L11" s="264"/>
    </row>
    <row r="12" spans="2:12" s="3" customFormat="1" ht="39" customHeight="1" x14ac:dyDescent="0.2">
      <c r="B12" s="404" t="s">
        <v>25</v>
      </c>
      <c r="C12" s="405"/>
      <c r="D12" s="401"/>
      <c r="E12" s="402"/>
      <c r="F12" s="403"/>
      <c r="G12" s="10" t="s">
        <v>23</v>
      </c>
      <c r="H12" s="263"/>
      <c r="I12" s="311"/>
      <c r="J12" s="11" t="s">
        <v>24</v>
      </c>
      <c r="K12" s="263"/>
      <c r="L12" s="264"/>
    </row>
    <row r="13" spans="2:12" s="3" customFormat="1" ht="30.75" customHeight="1" x14ac:dyDescent="0.2">
      <c r="B13" s="326" t="s">
        <v>26</v>
      </c>
      <c r="C13" s="327"/>
      <c r="D13" s="298"/>
      <c r="E13" s="298"/>
      <c r="F13" s="298"/>
      <c r="G13" s="12" t="s">
        <v>23</v>
      </c>
      <c r="H13" s="263"/>
      <c r="I13" s="311"/>
      <c r="J13" s="13" t="s">
        <v>24</v>
      </c>
      <c r="K13" s="338"/>
      <c r="L13" s="340"/>
    </row>
    <row r="14" spans="2:12" s="3" customFormat="1" ht="22.5" customHeight="1" x14ac:dyDescent="0.2">
      <c r="B14" s="279" t="s">
        <v>27</v>
      </c>
      <c r="C14" s="280"/>
      <c r="D14" s="280"/>
      <c r="E14" s="280"/>
      <c r="F14" s="280"/>
      <c r="G14" s="280"/>
      <c r="H14" s="281"/>
      <c r="I14" s="281"/>
      <c r="J14" s="280"/>
      <c r="K14" s="280"/>
      <c r="L14" s="282"/>
    </row>
    <row r="15" spans="2:12" s="3" customFormat="1" ht="39.75" customHeight="1" x14ac:dyDescent="0.2">
      <c r="B15" s="287" t="s">
        <v>28</v>
      </c>
      <c r="C15" s="288"/>
      <c r="D15" s="290"/>
      <c r="E15" s="290"/>
      <c r="F15" s="290"/>
      <c r="G15" s="7" t="s">
        <v>29</v>
      </c>
      <c r="H15" s="406" t="s">
        <v>30</v>
      </c>
      <c r="I15" s="406"/>
      <c r="J15" s="7" t="s">
        <v>31</v>
      </c>
      <c r="K15" s="285"/>
      <c r="L15" s="286"/>
    </row>
    <row r="16" spans="2:12" s="3" customFormat="1" ht="24" customHeight="1" x14ac:dyDescent="0.2">
      <c r="B16" s="341" t="s">
        <v>32</v>
      </c>
      <c r="C16" s="342"/>
      <c r="D16" s="293"/>
      <c r="E16" s="294"/>
      <c r="F16" s="294"/>
      <c r="G16" s="295"/>
      <c r="H16" s="296" t="s">
        <v>33</v>
      </c>
      <c r="I16" s="297"/>
      <c r="J16" s="338"/>
      <c r="K16" s="339"/>
      <c r="L16" s="340"/>
    </row>
    <row r="17" spans="2:12" s="3" customFormat="1" ht="19.5" customHeight="1" x14ac:dyDescent="0.2">
      <c r="B17" s="279" t="s">
        <v>34</v>
      </c>
      <c r="C17" s="280"/>
      <c r="D17" s="281"/>
      <c r="E17" s="281"/>
      <c r="F17" s="281"/>
      <c r="G17" s="281"/>
      <c r="H17" s="281"/>
      <c r="I17" s="281"/>
      <c r="J17" s="280"/>
      <c r="K17" s="280"/>
      <c r="L17" s="282"/>
    </row>
    <row r="18" spans="2:12" s="3" customFormat="1" ht="49.5" customHeight="1" x14ac:dyDescent="0.2">
      <c r="B18" s="287" t="s">
        <v>35</v>
      </c>
      <c r="C18" s="288"/>
      <c r="D18" s="285" t="s">
        <v>36</v>
      </c>
      <c r="E18" s="285"/>
      <c r="F18" s="285"/>
      <c r="G18" s="7" t="s">
        <v>37</v>
      </c>
      <c r="H18" s="285" t="s">
        <v>38</v>
      </c>
      <c r="I18" s="285"/>
      <c r="J18" s="7" t="s">
        <v>39</v>
      </c>
      <c r="K18" s="285"/>
      <c r="L18" s="286"/>
    </row>
    <row r="19" spans="2:12" s="3" customFormat="1" ht="57.75" customHeight="1" x14ac:dyDescent="0.2">
      <c r="B19" s="341" t="s">
        <v>40</v>
      </c>
      <c r="C19" s="342"/>
      <c r="D19" s="299"/>
      <c r="E19" s="299"/>
      <c r="F19" s="299"/>
      <c r="G19" s="14" t="s">
        <v>41</v>
      </c>
      <c r="H19" s="299"/>
      <c r="I19" s="299"/>
      <c r="J19" s="14" t="s">
        <v>42</v>
      </c>
      <c r="K19" s="291" t="s">
        <v>43</v>
      </c>
      <c r="L19" s="292"/>
    </row>
    <row r="20" spans="2:12" s="3" customFormat="1" ht="16.5" customHeight="1" x14ac:dyDescent="0.2">
      <c r="B20" s="279" t="s">
        <v>44</v>
      </c>
      <c r="C20" s="280"/>
      <c r="D20" s="280"/>
      <c r="E20" s="280"/>
      <c r="F20" s="280"/>
      <c r="G20" s="280"/>
      <c r="H20" s="280"/>
      <c r="I20" s="280"/>
      <c r="J20" s="280"/>
      <c r="K20" s="280"/>
      <c r="L20" s="282"/>
    </row>
    <row r="21" spans="2:12" s="2" customFormat="1" ht="42" customHeight="1" x14ac:dyDescent="0.2">
      <c r="B21" s="388" t="s">
        <v>45</v>
      </c>
      <c r="C21" s="265"/>
      <c r="D21" s="265"/>
      <c r="E21" s="265"/>
      <c r="F21" s="265"/>
      <c r="G21" s="265" t="s">
        <v>46</v>
      </c>
      <c r="H21" s="265"/>
      <c r="I21" s="265"/>
      <c r="J21" s="265"/>
      <c r="K21" s="265"/>
      <c r="L21" s="266"/>
    </row>
    <row r="22" spans="2:12" s="2" customFormat="1" ht="23.25" customHeight="1" x14ac:dyDescent="0.2">
      <c r="B22" s="423" t="s">
        <v>47</v>
      </c>
      <c r="C22" s="424"/>
      <c r="D22" s="424"/>
      <c r="E22" s="424"/>
      <c r="F22" s="424"/>
      <c r="G22" s="424"/>
      <c r="H22" s="424"/>
      <c r="I22" s="424"/>
      <c r="J22" s="424"/>
      <c r="K22" s="424"/>
      <c r="L22" s="425"/>
    </row>
    <row r="23" spans="2:12" s="3" customFormat="1" ht="29.25" customHeight="1" x14ac:dyDescent="0.2">
      <c r="B23" s="15" t="s">
        <v>48</v>
      </c>
      <c r="C23" s="265" t="s">
        <v>49</v>
      </c>
      <c r="D23" s="265"/>
      <c r="E23" s="265"/>
      <c r="F23" s="265"/>
      <c r="G23" s="265"/>
      <c r="H23" s="265"/>
      <c r="I23" s="265"/>
      <c r="J23" s="265"/>
      <c r="K23" s="265"/>
      <c r="L23" s="266"/>
    </row>
    <row r="24" spans="2:12" s="3" customFormat="1" ht="38.25" customHeight="1" x14ac:dyDescent="0.2">
      <c r="B24" s="15" t="s">
        <v>50</v>
      </c>
      <c r="C24" s="289" t="s">
        <v>51</v>
      </c>
      <c r="D24" s="289"/>
      <c r="E24" s="289"/>
      <c r="F24" s="289"/>
      <c r="G24" s="289"/>
      <c r="H24" s="289"/>
      <c r="I24" s="371" t="s">
        <v>52</v>
      </c>
      <c r="J24" s="371"/>
      <c r="K24" s="371"/>
      <c r="L24" s="372"/>
    </row>
    <row r="25" spans="2:12" s="3" customFormat="1" ht="48.75" customHeight="1" x14ac:dyDescent="0.2">
      <c r="B25" s="15" t="s">
        <v>53</v>
      </c>
      <c r="C25" s="7" t="s">
        <v>54</v>
      </c>
      <c r="D25" s="283" t="s">
        <v>55</v>
      </c>
      <c r="E25" s="283"/>
      <c r="F25" s="283"/>
      <c r="G25" s="283"/>
      <c r="H25" s="283"/>
      <c r="I25" s="283"/>
      <c r="J25" s="283"/>
      <c r="K25" s="283"/>
      <c r="L25" s="284"/>
    </row>
    <row r="26" spans="2:12" s="3" customFormat="1" ht="57" customHeight="1" x14ac:dyDescent="0.2">
      <c r="B26" s="15" t="s">
        <v>56</v>
      </c>
      <c r="C26" s="7" t="s">
        <v>57</v>
      </c>
      <c r="D26" s="289" t="s">
        <v>58</v>
      </c>
      <c r="E26" s="289"/>
      <c r="F26" s="289"/>
      <c r="G26" s="289"/>
      <c r="H26" s="289"/>
      <c r="I26" s="289"/>
      <c r="J26" s="289"/>
      <c r="K26" s="289"/>
      <c r="L26" s="414"/>
    </row>
    <row r="27" spans="2:12" s="3" customFormat="1" ht="68.25" customHeight="1" x14ac:dyDescent="0.2">
      <c r="B27" s="16">
        <v>4.8</v>
      </c>
      <c r="C27" s="10" t="s">
        <v>59</v>
      </c>
      <c r="D27" s="306" t="s">
        <v>60</v>
      </c>
      <c r="E27" s="307"/>
      <c r="F27" s="307"/>
      <c r="G27" s="307"/>
      <c r="H27" s="307"/>
      <c r="I27" s="307"/>
      <c r="J27" s="307"/>
      <c r="K27" s="307"/>
      <c r="L27" s="308"/>
    </row>
    <row r="28" spans="2:12" s="3" customFormat="1" ht="203.25" customHeight="1" x14ac:dyDescent="0.2">
      <c r="B28" s="17">
        <v>4.9000000000000004</v>
      </c>
      <c r="C28" s="14" t="s">
        <v>61</v>
      </c>
      <c r="D28" s="417" t="s">
        <v>62</v>
      </c>
      <c r="E28" s="417"/>
      <c r="F28" s="417"/>
      <c r="G28" s="417"/>
      <c r="H28" s="417"/>
      <c r="I28" s="417"/>
      <c r="J28" s="417"/>
      <c r="K28" s="417"/>
      <c r="L28" s="418"/>
    </row>
    <row r="29" spans="2:12" s="3" customFormat="1" ht="33" customHeight="1" x14ac:dyDescent="0.2">
      <c r="B29" s="274" t="s">
        <v>63</v>
      </c>
      <c r="C29" s="275"/>
      <c r="D29" s="275"/>
      <c r="E29" s="275"/>
      <c r="F29" s="275"/>
      <c r="G29" s="275"/>
      <c r="H29" s="275"/>
      <c r="I29" s="275"/>
      <c r="J29" s="275"/>
      <c r="K29" s="275"/>
      <c r="L29" s="276"/>
    </row>
    <row r="30" spans="2:12" s="3" customFormat="1" ht="33.75" customHeight="1" x14ac:dyDescent="0.2">
      <c r="B30" s="411" t="s">
        <v>64</v>
      </c>
      <c r="C30" s="412"/>
      <c r="D30" s="412"/>
      <c r="E30" s="412"/>
      <c r="F30" s="412"/>
      <c r="G30" s="412"/>
      <c r="H30" s="412" t="s">
        <v>65</v>
      </c>
      <c r="I30" s="412"/>
      <c r="J30" s="412"/>
      <c r="K30" s="412"/>
      <c r="L30" s="413"/>
    </row>
    <row r="31" spans="2:12" s="3" customFormat="1" ht="24" customHeight="1" x14ac:dyDescent="0.2">
      <c r="B31" s="328" t="s">
        <v>66</v>
      </c>
      <c r="C31" s="329"/>
      <c r="D31" s="329"/>
      <c r="E31" s="329"/>
      <c r="F31" s="329"/>
      <c r="G31" s="330"/>
      <c r="H31" s="265" t="s">
        <v>67</v>
      </c>
      <c r="I31" s="265"/>
      <c r="J31" s="265"/>
      <c r="K31" s="265"/>
      <c r="L31" s="266"/>
    </row>
    <row r="32" spans="2:12" s="3" customFormat="1" ht="23.25" customHeight="1" x14ac:dyDescent="0.2">
      <c r="B32" s="331"/>
      <c r="C32" s="332"/>
      <c r="D32" s="332"/>
      <c r="E32" s="332"/>
      <c r="F32" s="332"/>
      <c r="G32" s="333"/>
      <c r="H32" s="265"/>
      <c r="I32" s="265"/>
      <c r="J32" s="265"/>
      <c r="K32" s="265"/>
      <c r="L32" s="266"/>
    </row>
    <row r="33" spans="2:12" s="3" customFormat="1" ht="25.5" customHeight="1" x14ac:dyDescent="0.2">
      <c r="B33" s="331"/>
      <c r="C33" s="332"/>
      <c r="D33" s="332"/>
      <c r="E33" s="332"/>
      <c r="F33" s="332"/>
      <c r="G33" s="333"/>
      <c r="H33" s="265"/>
      <c r="I33" s="265"/>
      <c r="J33" s="265"/>
      <c r="K33" s="265"/>
      <c r="L33" s="266"/>
    </row>
    <row r="34" spans="2:12" s="3" customFormat="1" ht="58.5" customHeight="1" x14ac:dyDescent="0.2">
      <c r="B34" s="334"/>
      <c r="C34" s="335"/>
      <c r="D34" s="335"/>
      <c r="E34" s="335"/>
      <c r="F34" s="335"/>
      <c r="G34" s="336"/>
      <c r="H34" s="267"/>
      <c r="I34" s="267"/>
      <c r="J34" s="267"/>
      <c r="K34" s="267"/>
      <c r="L34" s="268"/>
    </row>
    <row r="35" spans="2:12" s="3" customFormat="1" ht="27" customHeight="1" x14ac:dyDescent="0.2">
      <c r="B35" s="411" t="s">
        <v>68</v>
      </c>
      <c r="C35" s="412"/>
      <c r="D35" s="412"/>
      <c r="E35" s="412"/>
      <c r="F35" s="412"/>
      <c r="G35" s="412"/>
      <c r="H35" s="412" t="s">
        <v>69</v>
      </c>
      <c r="I35" s="412"/>
      <c r="J35" s="412"/>
      <c r="K35" s="412"/>
      <c r="L35" s="413"/>
    </row>
    <row r="36" spans="2:12" s="3" customFormat="1" ht="33" customHeight="1" x14ac:dyDescent="0.2">
      <c r="B36" s="407" t="s">
        <v>70</v>
      </c>
      <c r="C36" s="408"/>
      <c r="D36" s="408"/>
      <c r="E36" s="408"/>
      <c r="F36" s="408"/>
      <c r="G36" s="408"/>
      <c r="H36" s="300" t="s">
        <v>71</v>
      </c>
      <c r="I36" s="300"/>
      <c r="J36" s="300"/>
      <c r="K36" s="300"/>
      <c r="L36" s="301"/>
    </row>
    <row r="37" spans="2:12" s="3" customFormat="1" ht="118.5" customHeight="1" x14ac:dyDescent="0.2">
      <c r="B37" s="409"/>
      <c r="C37" s="410"/>
      <c r="D37" s="410"/>
      <c r="E37" s="410"/>
      <c r="F37" s="410"/>
      <c r="G37" s="410"/>
      <c r="H37" s="302"/>
      <c r="I37" s="302"/>
      <c r="J37" s="302"/>
      <c r="K37" s="302"/>
      <c r="L37" s="303"/>
    </row>
    <row r="38" spans="2:12" s="3" customFormat="1" ht="5.25" customHeight="1" x14ac:dyDescent="0.2"/>
    <row r="39" spans="2:12" s="3" customFormat="1" ht="19.5" customHeight="1" x14ac:dyDescent="0.2">
      <c r="B39" s="398" t="s">
        <v>72</v>
      </c>
      <c r="C39" s="399"/>
      <c r="D39" s="399"/>
      <c r="E39" s="399"/>
      <c r="F39" s="399"/>
      <c r="G39" s="399"/>
      <c r="H39" s="399"/>
      <c r="I39" s="399"/>
      <c r="J39" s="399"/>
      <c r="K39" s="399"/>
      <c r="L39" s="400"/>
    </row>
    <row r="40" spans="2:12" s="3" customFormat="1" ht="21" customHeight="1" x14ac:dyDescent="0.2">
      <c r="B40" s="272" t="s">
        <v>73</v>
      </c>
      <c r="C40" s="273"/>
      <c r="D40" s="324" t="s">
        <v>74</v>
      </c>
      <c r="E40" s="324"/>
      <c r="F40" s="324"/>
      <c r="G40" s="324"/>
      <c r="H40" s="324"/>
      <c r="I40" s="324"/>
      <c r="J40" s="324"/>
      <c r="K40" s="324"/>
      <c r="L40" s="325"/>
    </row>
    <row r="41" spans="2:12" s="3" customFormat="1" ht="25.5" customHeight="1" x14ac:dyDescent="0.2">
      <c r="B41" s="272"/>
      <c r="C41" s="273"/>
      <c r="D41" s="422" t="s">
        <v>75</v>
      </c>
      <c r="E41" s="324"/>
      <c r="F41" s="324"/>
      <c r="G41" s="324"/>
      <c r="H41" s="324"/>
      <c r="I41" s="324"/>
      <c r="J41" s="324"/>
      <c r="K41" s="324"/>
      <c r="L41" s="325"/>
    </row>
    <row r="42" spans="2:12" s="3" customFormat="1" ht="19.5" customHeight="1" x14ac:dyDescent="0.2">
      <c r="B42" s="272"/>
      <c r="C42" s="273"/>
      <c r="D42" s="324" t="s">
        <v>76</v>
      </c>
      <c r="E42" s="324"/>
      <c r="F42" s="324"/>
      <c r="G42" s="324"/>
      <c r="H42" s="324"/>
      <c r="I42" s="324"/>
      <c r="J42" s="324"/>
      <c r="K42" s="324"/>
      <c r="L42" s="325"/>
    </row>
    <row r="43" spans="2:12" s="3" customFormat="1" ht="10.5" customHeight="1" x14ac:dyDescent="0.2">
      <c r="B43" s="272"/>
      <c r="C43" s="273"/>
      <c r="D43" s="277" t="s">
        <v>77</v>
      </c>
      <c r="E43" s="277"/>
      <c r="F43" s="277"/>
      <c r="G43" s="277"/>
      <c r="H43" s="277"/>
      <c r="I43" s="277"/>
      <c r="J43" s="277"/>
      <c r="K43" s="277"/>
      <c r="L43" s="278"/>
    </row>
    <row r="44" spans="2:12" s="3" customFormat="1" ht="19.5" customHeight="1" x14ac:dyDescent="0.2">
      <c r="B44" s="272"/>
      <c r="C44" s="273"/>
      <c r="D44" s="324" t="s">
        <v>78</v>
      </c>
      <c r="E44" s="324"/>
      <c r="F44" s="324"/>
      <c r="G44" s="324"/>
      <c r="H44" s="324"/>
      <c r="I44" s="324"/>
      <c r="J44" s="324"/>
      <c r="K44" s="324"/>
      <c r="L44" s="325"/>
    </row>
    <row r="45" spans="2:12" s="3" customFormat="1" ht="11.25" x14ac:dyDescent="0.2">
      <c r="B45" s="304" t="s">
        <v>79</v>
      </c>
      <c r="C45" s="305"/>
      <c r="D45" s="322" t="s">
        <v>80</v>
      </c>
      <c r="E45" s="322"/>
      <c r="F45" s="322"/>
      <c r="G45" s="322"/>
      <c r="H45" s="322"/>
      <c r="I45" s="322"/>
      <c r="J45" s="322"/>
      <c r="K45" s="322"/>
      <c r="L45" s="323"/>
    </row>
    <row r="46" spans="2:12" s="3" customFormat="1" ht="16.5" customHeight="1" x14ac:dyDescent="0.2">
      <c r="B46" s="304"/>
      <c r="C46" s="305"/>
      <c r="D46" s="415" t="s">
        <v>81</v>
      </c>
      <c r="E46" s="415"/>
      <c r="F46" s="415"/>
      <c r="G46" s="415"/>
      <c r="H46" s="415"/>
      <c r="I46" s="415"/>
      <c r="J46" s="415"/>
      <c r="K46" s="415"/>
      <c r="L46" s="416"/>
    </row>
    <row r="47" spans="2:12" s="3" customFormat="1" ht="11.25" x14ac:dyDescent="0.2">
      <c r="B47" s="304"/>
      <c r="C47" s="305"/>
      <c r="D47" s="322" t="s">
        <v>82</v>
      </c>
      <c r="E47" s="322"/>
      <c r="F47" s="322"/>
      <c r="G47" s="322"/>
      <c r="H47" s="322"/>
      <c r="I47" s="322"/>
      <c r="J47" s="322"/>
      <c r="K47" s="322"/>
      <c r="L47" s="323"/>
    </row>
    <row r="48" spans="2:12" s="3" customFormat="1" ht="11.25" x14ac:dyDescent="0.2">
      <c r="B48" s="272" t="s">
        <v>83</v>
      </c>
      <c r="C48" s="273"/>
      <c r="D48" s="277" t="s">
        <v>84</v>
      </c>
      <c r="E48" s="277"/>
      <c r="F48" s="277"/>
      <c r="G48" s="277"/>
      <c r="H48" s="277"/>
      <c r="I48" s="277"/>
      <c r="J48" s="277"/>
      <c r="K48" s="277"/>
      <c r="L48" s="278"/>
    </row>
    <row r="49" spans="2:12" s="3" customFormat="1" ht="11.25" x14ac:dyDescent="0.2">
      <c r="B49" s="272"/>
      <c r="C49" s="273"/>
      <c r="D49" s="277" t="s">
        <v>85</v>
      </c>
      <c r="E49" s="277"/>
      <c r="F49" s="277"/>
      <c r="G49" s="277"/>
      <c r="H49" s="277"/>
      <c r="I49" s="277"/>
      <c r="J49" s="277"/>
      <c r="K49" s="277"/>
      <c r="L49" s="278"/>
    </row>
    <row r="50" spans="2:12" s="3" customFormat="1" ht="11.25" x14ac:dyDescent="0.2">
      <c r="B50" s="272"/>
      <c r="C50" s="273"/>
      <c r="D50" s="277" t="s">
        <v>86</v>
      </c>
      <c r="E50" s="277"/>
      <c r="F50" s="277"/>
      <c r="G50" s="277"/>
      <c r="H50" s="277"/>
      <c r="I50" s="277"/>
      <c r="J50" s="277"/>
      <c r="K50" s="277"/>
      <c r="L50" s="278"/>
    </row>
    <row r="51" spans="2:12" s="3" customFormat="1" ht="11.25" x14ac:dyDescent="0.2">
      <c r="B51" s="304" t="s">
        <v>87</v>
      </c>
      <c r="C51" s="305"/>
      <c r="D51" s="322" t="s">
        <v>88</v>
      </c>
      <c r="E51" s="322"/>
      <c r="F51" s="322"/>
      <c r="G51" s="322"/>
      <c r="H51" s="322"/>
      <c r="I51" s="322"/>
      <c r="J51" s="322"/>
      <c r="K51" s="322"/>
      <c r="L51" s="323"/>
    </row>
    <row r="52" spans="2:12" s="3" customFormat="1" ht="11.25" x14ac:dyDescent="0.2">
      <c r="B52" s="304"/>
      <c r="C52" s="305"/>
      <c r="D52" s="322" t="s">
        <v>89</v>
      </c>
      <c r="E52" s="322"/>
      <c r="F52" s="322"/>
      <c r="G52" s="322"/>
      <c r="H52" s="322"/>
      <c r="I52" s="322"/>
      <c r="J52" s="322"/>
      <c r="K52" s="322"/>
      <c r="L52" s="323"/>
    </row>
    <row r="53" spans="2:12" s="3" customFormat="1" ht="11.25" x14ac:dyDescent="0.2">
      <c r="B53" s="272" t="s">
        <v>90</v>
      </c>
      <c r="C53" s="273"/>
      <c r="D53" s="277" t="s">
        <v>91</v>
      </c>
      <c r="E53" s="277"/>
      <c r="F53" s="277"/>
      <c r="G53" s="277"/>
      <c r="H53" s="277"/>
      <c r="I53" s="277"/>
      <c r="J53" s="277"/>
      <c r="K53" s="277"/>
      <c r="L53" s="278"/>
    </row>
    <row r="54" spans="2:12" s="3" customFormat="1" ht="11.25" x14ac:dyDescent="0.2">
      <c r="B54" s="272"/>
      <c r="C54" s="273"/>
      <c r="D54" s="277" t="s">
        <v>92</v>
      </c>
      <c r="E54" s="277"/>
      <c r="F54" s="277"/>
      <c r="G54" s="277"/>
      <c r="H54" s="277"/>
      <c r="I54" s="277"/>
      <c r="J54" s="277"/>
      <c r="K54" s="277"/>
      <c r="L54" s="278"/>
    </row>
    <row r="55" spans="2:12" s="3" customFormat="1" ht="11.25" x14ac:dyDescent="0.2">
      <c r="B55" s="304" t="s">
        <v>93</v>
      </c>
      <c r="C55" s="305"/>
      <c r="D55" s="322" t="s">
        <v>94</v>
      </c>
      <c r="E55" s="322"/>
      <c r="F55" s="322"/>
      <c r="G55" s="322"/>
      <c r="H55" s="322"/>
      <c r="I55" s="322"/>
      <c r="J55" s="322"/>
      <c r="K55" s="322"/>
      <c r="L55" s="323"/>
    </row>
    <row r="56" spans="2:12" s="3" customFormat="1" ht="11.25" x14ac:dyDescent="0.2">
      <c r="B56" s="304"/>
      <c r="C56" s="305"/>
      <c r="D56" s="322" t="s">
        <v>95</v>
      </c>
      <c r="E56" s="322"/>
      <c r="F56" s="322"/>
      <c r="G56" s="322"/>
      <c r="H56" s="322"/>
      <c r="I56" s="322"/>
      <c r="J56" s="322"/>
      <c r="K56" s="322"/>
      <c r="L56" s="323"/>
    </row>
    <row r="57" spans="2:12" s="3" customFormat="1" ht="25.5" customHeight="1" x14ac:dyDescent="0.2">
      <c r="B57" s="272" t="s">
        <v>96</v>
      </c>
      <c r="C57" s="273"/>
      <c r="D57" s="324" t="s">
        <v>97</v>
      </c>
      <c r="E57" s="324"/>
      <c r="F57" s="19" t="s">
        <v>98</v>
      </c>
      <c r="G57" s="20" t="s">
        <v>99</v>
      </c>
      <c r="H57" s="421" t="s">
        <v>100</v>
      </c>
      <c r="I57" s="421"/>
      <c r="J57" s="18" t="s">
        <v>101</v>
      </c>
      <c r="K57" s="324" t="s">
        <v>102</v>
      </c>
      <c r="L57" s="325"/>
    </row>
    <row r="58" spans="2:12" s="3" customFormat="1" ht="11.25" x14ac:dyDescent="0.2">
      <c r="B58" s="272"/>
      <c r="C58" s="273"/>
      <c r="D58" s="277" t="s">
        <v>103</v>
      </c>
      <c r="E58" s="277"/>
      <c r="F58" s="277"/>
      <c r="G58" s="277"/>
      <c r="H58" s="277"/>
      <c r="I58" s="277"/>
      <c r="J58" s="277"/>
      <c r="K58" s="277"/>
      <c r="L58" s="278"/>
    </row>
    <row r="59" spans="2:12" s="3" customFormat="1" ht="12.75" x14ac:dyDescent="0.2">
      <c r="B59" s="320" t="s">
        <v>104</v>
      </c>
      <c r="C59" s="321"/>
      <c r="D59" s="383" t="s">
        <v>105</v>
      </c>
      <c r="E59" s="384"/>
      <c r="F59" s="384"/>
      <c r="G59" s="384"/>
      <c r="H59" s="384"/>
      <c r="I59" s="384"/>
      <c r="J59" s="384"/>
      <c r="K59" s="384"/>
      <c r="L59" s="385"/>
    </row>
    <row r="60" spans="2:12" s="3" customFormat="1" ht="12.75" x14ac:dyDescent="0.2">
      <c r="B60" s="320" t="s">
        <v>106</v>
      </c>
      <c r="C60" s="321"/>
      <c r="D60" s="383" t="s">
        <v>107</v>
      </c>
      <c r="E60" s="384"/>
      <c r="F60" s="384"/>
      <c r="G60" s="384"/>
      <c r="H60" s="384"/>
      <c r="I60" s="384"/>
      <c r="J60" s="384"/>
      <c r="K60" s="384"/>
      <c r="L60" s="385"/>
    </row>
    <row r="61" spans="2:12" s="3" customFormat="1" ht="20.25" customHeight="1" x14ac:dyDescent="0.2">
      <c r="B61" s="369" t="s">
        <v>108</v>
      </c>
      <c r="C61" s="370"/>
      <c r="D61" s="324" t="s">
        <v>109</v>
      </c>
      <c r="E61" s="324"/>
      <c r="F61" s="324"/>
      <c r="G61" s="324"/>
      <c r="H61" s="324"/>
      <c r="I61" s="324"/>
      <c r="J61" s="324"/>
      <c r="K61" s="324"/>
      <c r="L61" s="325"/>
    </row>
    <row r="62" spans="2:12" s="3" customFormat="1" ht="20.25" customHeight="1" x14ac:dyDescent="0.2">
      <c r="B62" s="419" t="s">
        <v>110</v>
      </c>
      <c r="C62" s="420"/>
      <c r="D62" s="366" t="s">
        <v>111</v>
      </c>
      <c r="E62" s="367"/>
      <c r="F62" s="367"/>
      <c r="G62" s="368"/>
      <c r="H62" s="351" t="s">
        <v>112</v>
      </c>
      <c r="I62" s="352"/>
      <c r="J62" s="352"/>
      <c r="K62" s="352"/>
      <c r="L62" s="353"/>
    </row>
    <row r="63" spans="2:12" s="3" customFormat="1" ht="6" customHeight="1" x14ac:dyDescent="0.2"/>
    <row r="64" spans="2:12" s="3" customFormat="1" ht="15.75" customHeight="1" x14ac:dyDescent="0.2">
      <c r="B64" s="354" t="s">
        <v>113</v>
      </c>
      <c r="C64" s="355"/>
      <c r="D64" s="355"/>
      <c r="E64" s="355"/>
      <c r="F64" s="355"/>
      <c r="G64" s="355"/>
      <c r="H64" s="355"/>
      <c r="I64" s="355"/>
      <c r="J64" s="355"/>
      <c r="K64" s="355"/>
      <c r="L64" s="356"/>
    </row>
    <row r="65" spans="2:12" s="3" customFormat="1" ht="27" customHeight="1" x14ac:dyDescent="0.2">
      <c r="B65" s="357"/>
      <c r="C65" s="358"/>
      <c r="D65" s="358"/>
      <c r="E65" s="358"/>
      <c r="F65" s="358"/>
      <c r="G65" s="358"/>
      <c r="H65" s="358"/>
      <c r="I65" s="358"/>
      <c r="J65" s="358"/>
      <c r="K65" s="358"/>
      <c r="L65" s="359"/>
    </row>
    <row r="66" spans="2:12" s="3" customFormat="1" ht="15" customHeight="1" x14ac:dyDescent="0.2">
      <c r="B66" s="360"/>
      <c r="C66" s="361"/>
      <c r="D66" s="361"/>
      <c r="E66" s="361"/>
      <c r="F66" s="361"/>
      <c r="G66" s="361"/>
      <c r="H66" s="361"/>
      <c r="I66" s="361"/>
      <c r="J66" s="361"/>
      <c r="K66" s="361"/>
      <c r="L66" s="362"/>
    </row>
    <row r="67" spans="2:12" s="3" customFormat="1" ht="15" customHeight="1" x14ac:dyDescent="0.2">
      <c r="B67" s="360"/>
      <c r="C67" s="361"/>
      <c r="D67" s="361"/>
      <c r="E67" s="361"/>
      <c r="F67" s="361"/>
      <c r="G67" s="361"/>
      <c r="H67" s="361"/>
      <c r="I67" s="361"/>
      <c r="J67" s="361"/>
      <c r="K67" s="361"/>
      <c r="L67" s="362"/>
    </row>
    <row r="68" spans="2:12" s="3" customFormat="1" ht="15" customHeight="1" x14ac:dyDescent="0.2">
      <c r="B68" s="360"/>
      <c r="C68" s="361"/>
      <c r="D68" s="361"/>
      <c r="E68" s="361"/>
      <c r="F68" s="361"/>
      <c r="G68" s="361"/>
      <c r="H68" s="361"/>
      <c r="I68" s="361"/>
      <c r="J68" s="361"/>
      <c r="K68" s="361"/>
      <c r="L68" s="362"/>
    </row>
    <row r="69" spans="2:12" s="3" customFormat="1" ht="159" customHeight="1" x14ac:dyDescent="0.2">
      <c r="B69" s="363"/>
      <c r="C69" s="364"/>
      <c r="D69" s="364"/>
      <c r="E69" s="364"/>
      <c r="F69" s="364"/>
      <c r="G69" s="364"/>
      <c r="H69" s="364"/>
      <c r="I69" s="364"/>
      <c r="J69" s="364"/>
      <c r="K69" s="364"/>
      <c r="L69" s="365"/>
    </row>
    <row r="70" spans="2:12" s="3" customFormat="1" ht="21.75" customHeight="1" x14ac:dyDescent="0.2">
      <c r="B70" s="348" t="s">
        <v>114</v>
      </c>
      <c r="C70" s="349"/>
      <c r="D70" s="349"/>
      <c r="E70" s="349"/>
      <c r="F70" s="349"/>
      <c r="G70" s="349"/>
      <c r="H70" s="349"/>
      <c r="I70" s="349"/>
      <c r="J70" s="349"/>
      <c r="K70" s="349"/>
      <c r="L70" s="350"/>
    </row>
    <row r="71" spans="2:12" s="3" customFormat="1" ht="11.25" x14ac:dyDescent="0.2">
      <c r="B71" s="389"/>
      <c r="C71" s="390"/>
      <c r="D71" s="390"/>
      <c r="E71" s="390"/>
      <c r="F71" s="390"/>
      <c r="G71" s="390"/>
      <c r="H71" s="390"/>
      <c r="I71" s="390"/>
      <c r="J71" s="390"/>
      <c r="K71" s="390"/>
      <c r="L71" s="391"/>
    </row>
    <row r="72" spans="2:12" s="3" customFormat="1" ht="11.25" x14ac:dyDescent="0.2">
      <c r="B72" s="392"/>
      <c r="C72" s="393"/>
      <c r="D72" s="393"/>
      <c r="E72" s="393"/>
      <c r="F72" s="393"/>
      <c r="G72" s="393"/>
      <c r="H72" s="393"/>
      <c r="I72" s="393"/>
      <c r="J72" s="393"/>
      <c r="K72" s="393"/>
      <c r="L72" s="394"/>
    </row>
    <row r="73" spans="2:12" s="3" customFormat="1" ht="77.25" customHeight="1" x14ac:dyDescent="0.2">
      <c r="B73" s="395"/>
      <c r="C73" s="396"/>
      <c r="D73" s="396"/>
      <c r="E73" s="396"/>
      <c r="F73" s="396"/>
      <c r="G73" s="396"/>
      <c r="H73" s="396"/>
      <c r="I73" s="396"/>
      <c r="J73" s="396"/>
      <c r="K73" s="396"/>
      <c r="L73" s="397"/>
    </row>
    <row r="74" spans="2:12" s="3" customFormat="1" ht="11.25" x14ac:dyDescent="0.2"/>
    <row r="75" spans="2:12" s="3" customFormat="1" ht="11.25" x14ac:dyDescent="0.2"/>
    <row r="76" spans="2:12" s="3" customFormat="1" ht="11.25" x14ac:dyDescent="0.2"/>
    <row r="77" spans="2:12" s="3" customFormat="1" ht="11.25" x14ac:dyDescent="0.2"/>
    <row r="78" spans="2:12" s="3" customFormat="1" ht="11.25" x14ac:dyDescent="0.2"/>
    <row r="79" spans="2:12" s="3" customFormat="1" ht="11.25" x14ac:dyDescent="0.2"/>
    <row r="80" spans="2:12" s="3" customFormat="1" ht="11.25" x14ac:dyDescent="0.2"/>
    <row r="81" s="3" customFormat="1" ht="11.25" x14ac:dyDescent="0.2"/>
    <row r="82" s="3" customFormat="1" ht="11.25" x14ac:dyDescent="0.2"/>
    <row r="83" s="3" customFormat="1" ht="11.25" x14ac:dyDescent="0.2"/>
    <row r="84" s="3" customFormat="1" ht="11.25" x14ac:dyDescent="0.2"/>
    <row r="85" s="3" customFormat="1" ht="11.25" x14ac:dyDescent="0.2"/>
    <row r="86" s="3" customFormat="1" ht="11.25" x14ac:dyDescent="0.2"/>
    <row r="87" s="3" customFormat="1" ht="11.25" x14ac:dyDescent="0.2"/>
    <row r="88" s="3" customFormat="1" ht="11.25" x14ac:dyDescent="0.2"/>
    <row r="89" s="3" customFormat="1" ht="11.25" x14ac:dyDescent="0.2"/>
    <row r="90" s="3" customFormat="1" ht="11.25" x14ac:dyDescent="0.2"/>
    <row r="91" s="3" customFormat="1" ht="11.25" x14ac:dyDescent="0.2"/>
    <row r="92" s="3" customFormat="1" ht="11.25" x14ac:dyDescent="0.2"/>
    <row r="93" s="3" customFormat="1" ht="11.25" x14ac:dyDescent="0.2"/>
    <row r="94" s="3" customFormat="1" ht="11.25" x14ac:dyDescent="0.2"/>
    <row r="95" s="3" customFormat="1" ht="11.25" x14ac:dyDescent="0.2"/>
    <row r="96" s="3" customFormat="1" ht="11.25" x14ac:dyDescent="0.2"/>
    <row r="97" s="3" customFormat="1" ht="11.25" x14ac:dyDescent="0.2"/>
    <row r="98" s="3" customFormat="1" ht="11.25" x14ac:dyDescent="0.2"/>
    <row r="99" s="3" customFormat="1" ht="11.25" x14ac:dyDescent="0.2"/>
    <row r="100" s="3" customFormat="1" ht="11.25" x14ac:dyDescent="0.2"/>
    <row r="101" s="3" customFormat="1" ht="11.25" x14ac:dyDescent="0.2"/>
    <row r="102" s="3" customFormat="1" ht="11.25" x14ac:dyDescent="0.2"/>
    <row r="103" s="3" customFormat="1" ht="11.25" x14ac:dyDescent="0.2"/>
    <row r="104" s="3" customFormat="1" ht="11.25" x14ac:dyDescent="0.2"/>
    <row r="105" s="3" customFormat="1" ht="11.25" x14ac:dyDescent="0.2"/>
    <row r="106" s="3" customFormat="1" ht="11.25" x14ac:dyDescent="0.2"/>
    <row r="107" s="3" customFormat="1" ht="11.25" x14ac:dyDescent="0.2"/>
    <row r="108" s="3" customFormat="1" ht="11.25" x14ac:dyDescent="0.2"/>
    <row r="109" s="3" customFormat="1" ht="11.25" x14ac:dyDescent="0.2"/>
    <row r="110" s="3" customFormat="1" ht="11.25" x14ac:dyDescent="0.2"/>
    <row r="111" s="3" customFormat="1" ht="11.25" x14ac:dyDescent="0.2"/>
    <row r="112" s="3" customFormat="1" ht="11.25" x14ac:dyDescent="0.2"/>
    <row r="113" s="3" customFormat="1" ht="11.25" x14ac:dyDescent="0.2"/>
    <row r="114" s="3" customFormat="1" ht="11.25" x14ac:dyDescent="0.2"/>
    <row r="115" s="3" customFormat="1" ht="11.25" x14ac:dyDescent="0.2"/>
    <row r="116" s="3" customFormat="1" ht="11.25" x14ac:dyDescent="0.2"/>
    <row r="117" s="3" customFormat="1" ht="11.25" x14ac:dyDescent="0.2"/>
    <row r="118" s="3" customFormat="1" ht="11.25" x14ac:dyDescent="0.2"/>
    <row r="119" s="3" customFormat="1" ht="11.25" x14ac:dyDescent="0.2"/>
    <row r="120" s="3" customFormat="1" ht="11.25" x14ac:dyDescent="0.2"/>
    <row r="121" s="3" customFormat="1" ht="11.25" x14ac:dyDescent="0.2"/>
    <row r="122" s="3" customFormat="1" ht="11.25" x14ac:dyDescent="0.2"/>
    <row r="123" s="3" customFormat="1" ht="11.25" x14ac:dyDescent="0.2"/>
    <row r="124" s="3" customFormat="1" ht="11.25" x14ac:dyDescent="0.2"/>
    <row r="125" s="3" customFormat="1" ht="11.25" x14ac:dyDescent="0.2"/>
    <row r="126" s="3" customFormat="1" ht="11.25" x14ac:dyDescent="0.2"/>
    <row r="127" s="3" customFormat="1" ht="11.25" x14ac:dyDescent="0.2"/>
    <row r="128" s="3" customFormat="1" ht="11.25" x14ac:dyDescent="0.2"/>
    <row r="129" s="3" customFormat="1" ht="11.25" x14ac:dyDescent="0.2"/>
    <row r="130" s="3" customFormat="1" ht="11.25" x14ac:dyDescent="0.2"/>
    <row r="131" s="3" customFormat="1" ht="11.25" x14ac:dyDescent="0.2"/>
    <row r="132" s="3" customFormat="1" ht="11.25" x14ac:dyDescent="0.2"/>
    <row r="133" s="3" customFormat="1" ht="11.25" x14ac:dyDescent="0.2"/>
    <row r="134" s="3" customFormat="1" ht="11.25" x14ac:dyDescent="0.2"/>
    <row r="135" s="3" customFormat="1" ht="11.25" x14ac:dyDescent="0.2"/>
    <row r="136" s="3" customFormat="1" ht="11.25" x14ac:dyDescent="0.2"/>
    <row r="137" s="3" customFormat="1" ht="11.25" x14ac:dyDescent="0.2"/>
    <row r="138" s="3" customFormat="1" ht="11.25" x14ac:dyDescent="0.2"/>
    <row r="139" s="3" customFormat="1" ht="11.25" x14ac:dyDescent="0.2"/>
    <row r="140" s="3" customFormat="1" ht="11.25" x14ac:dyDescent="0.2"/>
    <row r="141" s="3" customFormat="1" ht="11.25" x14ac:dyDescent="0.2"/>
    <row r="142" s="3" customFormat="1" ht="11.25" x14ac:dyDescent="0.2"/>
    <row r="143" s="3" customFormat="1" ht="11.25" x14ac:dyDescent="0.2"/>
    <row r="144" s="3" customFormat="1" ht="11.25" x14ac:dyDescent="0.2"/>
    <row r="145" s="3" customFormat="1" ht="11.25" x14ac:dyDescent="0.2"/>
    <row r="146" s="3" customFormat="1" ht="11.25" x14ac:dyDescent="0.2"/>
    <row r="147" s="3" customFormat="1" ht="11.25" x14ac:dyDescent="0.2"/>
    <row r="148" s="3" customFormat="1" ht="11.25" x14ac:dyDescent="0.2"/>
    <row r="149" s="3" customFormat="1" ht="11.25" x14ac:dyDescent="0.2"/>
    <row r="150" s="3" customFormat="1" ht="11.25" x14ac:dyDescent="0.2"/>
    <row r="151" s="3" customFormat="1" ht="11.25" x14ac:dyDescent="0.2"/>
    <row r="152" s="3" customFormat="1" ht="11.25" x14ac:dyDescent="0.2"/>
    <row r="153" s="3" customFormat="1" ht="11.25" x14ac:dyDescent="0.2"/>
    <row r="154" s="3" customFormat="1" ht="11.25" x14ac:dyDescent="0.2"/>
    <row r="155" s="3" customFormat="1" ht="11.25" x14ac:dyDescent="0.2"/>
    <row r="156" s="3" customFormat="1" ht="11.25" x14ac:dyDescent="0.2"/>
    <row r="157" s="3" customFormat="1" ht="11.25" x14ac:dyDescent="0.2"/>
    <row r="158" s="3" customFormat="1" ht="11.25" x14ac:dyDescent="0.2"/>
    <row r="159" s="3" customFormat="1" ht="11.25" x14ac:dyDescent="0.2"/>
    <row r="160" s="3" customFormat="1" ht="11.25" x14ac:dyDescent="0.2"/>
    <row r="161" s="3" customFormat="1" ht="11.25" x14ac:dyDescent="0.2"/>
    <row r="162" s="3" customFormat="1" ht="11.25" x14ac:dyDescent="0.2"/>
    <row r="163" s="3" customFormat="1" ht="11.25" x14ac:dyDescent="0.2"/>
    <row r="164" s="3" customFormat="1" ht="11.25" x14ac:dyDescent="0.2"/>
    <row r="165" s="3" customFormat="1" ht="11.25" x14ac:dyDescent="0.2"/>
    <row r="166" s="3" customFormat="1" ht="11.25" x14ac:dyDescent="0.2"/>
    <row r="167" s="3" customFormat="1" ht="11.25" x14ac:dyDescent="0.2"/>
    <row r="168" s="3" customFormat="1" ht="11.25" x14ac:dyDescent="0.2"/>
    <row r="169" s="3" customFormat="1" ht="11.25" x14ac:dyDescent="0.2"/>
    <row r="170" s="3" customFormat="1" ht="11.25" x14ac:dyDescent="0.2"/>
    <row r="171" s="3" customFormat="1" ht="11.25" x14ac:dyDescent="0.2"/>
    <row r="172" s="3" customFormat="1" ht="11.25" x14ac:dyDescent="0.2"/>
    <row r="173" s="3" customFormat="1" ht="11.25" x14ac:dyDescent="0.2"/>
    <row r="174" s="3" customFormat="1" ht="11.25" x14ac:dyDescent="0.2"/>
    <row r="175" s="3" customFormat="1" ht="11.25" x14ac:dyDescent="0.2"/>
    <row r="176" s="3" customFormat="1" ht="11.25" x14ac:dyDescent="0.2"/>
    <row r="177" s="3" customFormat="1" ht="11.25" x14ac:dyDescent="0.2"/>
    <row r="178" s="3" customFormat="1" ht="11.25" x14ac:dyDescent="0.2"/>
    <row r="179" s="3" customFormat="1" ht="11.25" x14ac:dyDescent="0.2"/>
    <row r="180" s="3" customFormat="1" ht="11.25" x14ac:dyDescent="0.2"/>
    <row r="181" s="3" customFormat="1" ht="11.25" x14ac:dyDescent="0.2"/>
    <row r="182" s="3" customFormat="1" ht="11.25" x14ac:dyDescent="0.2"/>
    <row r="183" s="3" customFormat="1" ht="11.25" x14ac:dyDescent="0.2"/>
    <row r="184" s="3" customFormat="1" ht="11.25" x14ac:dyDescent="0.2"/>
    <row r="185" s="3" customFormat="1" ht="11.25" x14ac:dyDescent="0.2"/>
    <row r="186" s="3" customFormat="1" ht="11.25" x14ac:dyDescent="0.2"/>
    <row r="187" s="3" customFormat="1" ht="11.25" x14ac:dyDescent="0.2"/>
    <row r="188" s="3" customFormat="1" ht="11.25" x14ac:dyDescent="0.2"/>
    <row r="189" s="3" customFormat="1" ht="11.25" x14ac:dyDescent="0.2"/>
    <row r="190" s="3" customFormat="1" ht="11.25" x14ac:dyDescent="0.2"/>
    <row r="191" s="3" customFormat="1" ht="11.25" x14ac:dyDescent="0.2"/>
    <row r="192" s="3" customFormat="1" ht="11.25" x14ac:dyDescent="0.2"/>
    <row r="193" s="3" customFormat="1" ht="11.25" x14ac:dyDescent="0.2"/>
    <row r="194" s="3" customFormat="1" ht="11.25" x14ac:dyDescent="0.2"/>
    <row r="195" s="3" customFormat="1" ht="11.25" x14ac:dyDescent="0.2"/>
    <row r="196" s="3" customFormat="1" ht="11.25" x14ac:dyDescent="0.2"/>
    <row r="197" s="3" customFormat="1" ht="11.25" x14ac:dyDescent="0.2"/>
  </sheetData>
  <mergeCells count="121">
    <mergeCell ref="K11:L11"/>
    <mergeCell ref="K12:L12"/>
    <mergeCell ref="D28:L28"/>
    <mergeCell ref="B62:C62"/>
    <mergeCell ref="H35:L35"/>
    <mergeCell ref="B57:C58"/>
    <mergeCell ref="D42:L42"/>
    <mergeCell ref="D58:L58"/>
    <mergeCell ref="H57:I57"/>
    <mergeCell ref="K57:L57"/>
    <mergeCell ref="B60:C60"/>
    <mergeCell ref="D60:L60"/>
    <mergeCell ref="D41:L41"/>
    <mergeCell ref="D56:L56"/>
    <mergeCell ref="B15:C15"/>
    <mergeCell ref="K13:L13"/>
    <mergeCell ref="B22:L22"/>
    <mergeCell ref="B71:L73"/>
    <mergeCell ref="D50:L50"/>
    <mergeCell ref="B39:L39"/>
    <mergeCell ref="D12:F12"/>
    <mergeCell ref="D47:L47"/>
    <mergeCell ref="B12:C12"/>
    <mergeCell ref="H15:I15"/>
    <mergeCell ref="H13:I13"/>
    <mergeCell ref="B16:C16"/>
    <mergeCell ref="D54:L54"/>
    <mergeCell ref="B36:G37"/>
    <mergeCell ref="D52:L52"/>
    <mergeCell ref="B53:C54"/>
    <mergeCell ref="B35:G35"/>
    <mergeCell ref="B51:C52"/>
    <mergeCell ref="D40:L40"/>
    <mergeCell ref="B40:C44"/>
    <mergeCell ref="H30:L30"/>
    <mergeCell ref="D26:L26"/>
    <mergeCell ref="D46:L46"/>
    <mergeCell ref="B30:G30"/>
    <mergeCell ref="B1:L1"/>
    <mergeCell ref="D49:L49"/>
    <mergeCell ref="B70:L70"/>
    <mergeCell ref="D61:L61"/>
    <mergeCell ref="H62:L62"/>
    <mergeCell ref="B64:L64"/>
    <mergeCell ref="B65:L69"/>
    <mergeCell ref="D62:G62"/>
    <mergeCell ref="B61:C61"/>
    <mergeCell ref="B11:C11"/>
    <mergeCell ref="I24:L24"/>
    <mergeCell ref="B6:C6"/>
    <mergeCell ref="B7:C7"/>
    <mergeCell ref="K4:L4"/>
    <mergeCell ref="D4:I4"/>
    <mergeCell ref="H5:L5"/>
    <mergeCell ref="B3:L3"/>
    <mergeCell ref="D43:L43"/>
    <mergeCell ref="B55:C56"/>
    <mergeCell ref="D59:L59"/>
    <mergeCell ref="K6:L6"/>
    <mergeCell ref="C23:L23"/>
    <mergeCell ref="B21:F21"/>
    <mergeCell ref="H11:I11"/>
    <mergeCell ref="K7:L7"/>
    <mergeCell ref="B2:L2"/>
    <mergeCell ref="B59:C59"/>
    <mergeCell ref="D45:L45"/>
    <mergeCell ref="D57:E57"/>
    <mergeCell ref="D51:L51"/>
    <mergeCell ref="D53:L53"/>
    <mergeCell ref="D55:L55"/>
    <mergeCell ref="D44:L44"/>
    <mergeCell ref="K8:L8"/>
    <mergeCell ref="D18:F18"/>
    <mergeCell ref="B13:C13"/>
    <mergeCell ref="B31:G34"/>
    <mergeCell ref="B14:L14"/>
    <mergeCell ref="D8:F8"/>
    <mergeCell ref="D11:F11"/>
    <mergeCell ref="J16:L16"/>
    <mergeCell ref="B19:C19"/>
    <mergeCell ref="H19:I19"/>
    <mergeCell ref="B20:L20"/>
    <mergeCell ref="D5:F5"/>
    <mergeCell ref="B8:C8"/>
    <mergeCell ref="D10:F10"/>
    <mergeCell ref="K9:L9"/>
    <mergeCell ref="B4:C4"/>
    <mergeCell ref="H10:I10"/>
    <mergeCell ref="D6:F6"/>
    <mergeCell ref="H6:I6"/>
    <mergeCell ref="H9:I9"/>
    <mergeCell ref="B5:C5"/>
    <mergeCell ref="D9:F9"/>
    <mergeCell ref="H12:I12"/>
    <mergeCell ref="D7:F7"/>
    <mergeCell ref="B10:C10"/>
    <mergeCell ref="H7:I7"/>
    <mergeCell ref="K10:L10"/>
    <mergeCell ref="H31:L34"/>
    <mergeCell ref="B9:C9"/>
    <mergeCell ref="H8:I8"/>
    <mergeCell ref="B48:C50"/>
    <mergeCell ref="B29:L29"/>
    <mergeCell ref="D48:L48"/>
    <mergeCell ref="B17:L17"/>
    <mergeCell ref="D25:L25"/>
    <mergeCell ref="K18:L18"/>
    <mergeCell ref="B18:C18"/>
    <mergeCell ref="K15:L15"/>
    <mergeCell ref="C24:H24"/>
    <mergeCell ref="D15:F15"/>
    <mergeCell ref="K19:L19"/>
    <mergeCell ref="G21:L21"/>
    <mergeCell ref="D16:G16"/>
    <mergeCell ref="H18:I18"/>
    <mergeCell ref="H16:I16"/>
    <mergeCell ref="D13:F13"/>
    <mergeCell ref="D19:F19"/>
    <mergeCell ref="H36:L37"/>
    <mergeCell ref="B45:C47"/>
    <mergeCell ref="D27:L27"/>
  </mergeCells>
  <printOptions horizontalCentered="1"/>
  <pageMargins left="0.19685039370078741" right="0.19685039370078741" top="0.39370078740157483" bottom="0.39370078740157483" header="0.31496062992125984" footer="0.31496062992125984"/>
  <pageSetup paperSize="9" fitToWidth="0"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2:Q177"/>
  <sheetViews>
    <sheetView showGridLines="0" topLeftCell="A37" zoomScale="70" workbookViewId="0">
      <selection activeCell="I5" sqref="I5:I9"/>
    </sheetView>
  </sheetViews>
  <sheetFormatPr baseColWidth="10" defaultColWidth="11" defaultRowHeight="15" x14ac:dyDescent="0.2"/>
  <cols>
    <col min="2" max="2" width="5.140625" style="21" customWidth="1"/>
    <col min="3" max="3" width="10.28515625" style="3" customWidth="1"/>
    <col min="4" max="4" width="26.42578125" style="3" customWidth="1"/>
    <col min="5" max="5" width="13" style="3" customWidth="1"/>
    <col min="6" max="6" width="24.5703125" style="3" customWidth="1"/>
    <col min="7" max="7" width="18.140625" style="3" customWidth="1"/>
    <col min="8" max="8" width="23.42578125" style="3" customWidth="1"/>
    <col min="9" max="9" width="18.42578125" style="22" customWidth="1"/>
    <col min="10" max="10" width="28.140625" style="3" customWidth="1"/>
    <col min="11" max="11" width="17.85546875" style="3" customWidth="1"/>
    <col min="12" max="12" width="25.140625" style="3" customWidth="1"/>
    <col min="13" max="13" width="17.85546875" style="23" customWidth="1"/>
    <col min="14" max="14" width="15.42578125" style="1" customWidth="1"/>
    <col min="15" max="15" width="11.28515625" customWidth="1"/>
    <col min="16" max="17" width="11.42578125" customWidth="1"/>
  </cols>
  <sheetData>
    <row r="2" spans="2:15" s="3" customFormat="1" ht="14.25" customHeight="1" x14ac:dyDescent="0.2">
      <c r="B2" s="24"/>
      <c r="C2" s="579" t="s">
        <v>0</v>
      </c>
      <c r="D2" s="579"/>
      <c r="E2" s="579"/>
      <c r="F2" s="579"/>
      <c r="G2" s="579"/>
      <c r="H2" s="579"/>
      <c r="I2" s="579"/>
      <c r="J2" s="579"/>
      <c r="K2" s="579"/>
      <c r="L2" s="579"/>
      <c r="M2" s="579"/>
      <c r="N2" s="579"/>
      <c r="O2" s="579"/>
    </row>
    <row r="3" spans="2:15" s="3" customFormat="1" ht="26.25" customHeight="1" x14ac:dyDescent="0.2">
      <c r="B3" s="24"/>
      <c r="C3" s="578" t="s">
        <v>115</v>
      </c>
      <c r="D3" s="578"/>
      <c r="E3" s="578"/>
      <c r="F3" s="578"/>
      <c r="G3" s="578"/>
      <c r="H3" s="578"/>
      <c r="I3" s="578"/>
      <c r="J3" s="578"/>
      <c r="K3" s="578"/>
      <c r="L3" s="578"/>
      <c r="M3" s="578"/>
      <c r="N3" s="578"/>
      <c r="O3" s="578"/>
    </row>
    <row r="4" spans="2:15" s="3" customFormat="1" ht="37.5" customHeight="1" x14ac:dyDescent="0.2">
      <c r="B4" s="24"/>
      <c r="C4" s="25" t="s">
        <v>116</v>
      </c>
      <c r="D4" s="454" t="s">
        <v>117</v>
      </c>
      <c r="E4" s="455"/>
      <c r="F4" s="455"/>
      <c r="G4" s="455"/>
      <c r="H4" s="455"/>
      <c r="I4" s="455"/>
      <c r="J4" s="455"/>
      <c r="K4" s="455"/>
      <c r="L4" s="455"/>
      <c r="M4" s="455"/>
      <c r="N4" s="455"/>
      <c r="O4" s="456"/>
    </row>
    <row r="5" spans="2:15" s="3" customFormat="1" ht="26.25" customHeight="1" x14ac:dyDescent="0.2">
      <c r="B5" s="24"/>
      <c r="C5" s="483" t="s">
        <v>118</v>
      </c>
      <c r="D5" s="26" t="s">
        <v>119</v>
      </c>
      <c r="E5" s="477" t="s">
        <v>120</v>
      </c>
      <c r="F5" s="27" t="s">
        <v>119</v>
      </c>
      <c r="G5" s="466" t="s">
        <v>121</v>
      </c>
      <c r="H5" s="28" t="s">
        <v>119</v>
      </c>
      <c r="I5" s="463" t="s">
        <v>122</v>
      </c>
      <c r="J5" s="29" t="s">
        <v>119</v>
      </c>
      <c r="K5" s="483" t="s">
        <v>123</v>
      </c>
      <c r="L5" s="26" t="s">
        <v>119</v>
      </c>
      <c r="M5" s="460" t="s">
        <v>124</v>
      </c>
      <c r="N5" s="480" t="s">
        <v>119</v>
      </c>
      <c r="O5" s="481"/>
    </row>
    <row r="6" spans="2:15" s="3" customFormat="1" ht="51" customHeight="1" x14ac:dyDescent="0.2">
      <c r="B6" s="24"/>
      <c r="C6" s="484"/>
      <c r="D6" s="30" t="s">
        <v>125</v>
      </c>
      <c r="E6" s="478"/>
      <c r="F6" s="31" t="s">
        <v>125</v>
      </c>
      <c r="G6" s="467"/>
      <c r="H6" s="32" t="s">
        <v>125</v>
      </c>
      <c r="I6" s="464"/>
      <c r="J6" s="33" t="s">
        <v>125</v>
      </c>
      <c r="K6" s="484"/>
      <c r="L6" s="34" t="s">
        <v>125</v>
      </c>
      <c r="M6" s="461"/>
      <c r="N6" s="469" t="s">
        <v>125</v>
      </c>
      <c r="O6" s="470"/>
    </row>
    <row r="7" spans="2:15" s="3" customFormat="1" ht="51" customHeight="1" x14ac:dyDescent="0.2">
      <c r="B7" s="24"/>
      <c r="C7" s="484"/>
      <c r="D7" s="30" t="s">
        <v>126</v>
      </c>
      <c r="E7" s="478"/>
      <c r="F7" s="31" t="s">
        <v>126</v>
      </c>
      <c r="G7" s="467"/>
      <c r="H7" s="32" t="s">
        <v>126</v>
      </c>
      <c r="I7" s="464"/>
      <c r="J7" s="33" t="s">
        <v>126</v>
      </c>
      <c r="K7" s="484"/>
      <c r="L7" s="34" t="s">
        <v>126</v>
      </c>
      <c r="M7" s="461"/>
      <c r="N7" s="469" t="s">
        <v>126</v>
      </c>
      <c r="O7" s="470"/>
    </row>
    <row r="8" spans="2:15" s="3" customFormat="1" ht="51" customHeight="1" x14ac:dyDescent="0.2">
      <c r="B8" s="24"/>
      <c r="C8" s="484"/>
      <c r="D8" s="30" t="s">
        <v>127</v>
      </c>
      <c r="E8" s="478"/>
      <c r="F8" s="31" t="s">
        <v>127</v>
      </c>
      <c r="G8" s="467"/>
      <c r="H8" s="32" t="s">
        <v>127</v>
      </c>
      <c r="I8" s="464"/>
      <c r="J8" s="33" t="s">
        <v>127</v>
      </c>
      <c r="K8" s="484"/>
      <c r="L8" s="34" t="s">
        <v>127</v>
      </c>
      <c r="M8" s="461"/>
      <c r="N8" s="469" t="s">
        <v>127</v>
      </c>
      <c r="O8" s="470"/>
    </row>
    <row r="9" spans="2:15" s="3" customFormat="1" ht="51" customHeight="1" x14ac:dyDescent="0.2">
      <c r="B9" s="24"/>
      <c r="C9" s="485"/>
      <c r="D9" s="35" t="s">
        <v>128</v>
      </c>
      <c r="E9" s="479"/>
      <c r="F9" s="36" t="s">
        <v>128</v>
      </c>
      <c r="G9" s="468"/>
      <c r="H9" s="37" t="s">
        <v>128</v>
      </c>
      <c r="I9" s="465"/>
      <c r="J9" s="38" t="s">
        <v>129</v>
      </c>
      <c r="K9" s="485"/>
      <c r="L9" s="39" t="s">
        <v>129</v>
      </c>
      <c r="M9" s="462"/>
      <c r="N9" s="486" t="s">
        <v>129</v>
      </c>
      <c r="O9" s="487"/>
    </row>
    <row r="10" spans="2:15" s="3" customFormat="1" ht="26.25" customHeight="1" x14ac:dyDescent="0.2">
      <c r="B10" s="24"/>
      <c r="C10" s="483" t="s">
        <v>130</v>
      </c>
      <c r="D10" s="26" t="s">
        <v>119</v>
      </c>
      <c r="E10" s="477" t="s">
        <v>131</v>
      </c>
      <c r="F10" s="27" t="s">
        <v>119</v>
      </c>
      <c r="G10" s="466" t="s">
        <v>132</v>
      </c>
      <c r="H10" s="28" t="s">
        <v>119</v>
      </c>
      <c r="I10" s="463" t="s">
        <v>133</v>
      </c>
      <c r="J10" s="29" t="s">
        <v>119</v>
      </c>
      <c r="K10" s="483" t="s">
        <v>134</v>
      </c>
      <c r="L10" s="26" t="s">
        <v>119</v>
      </c>
      <c r="M10" s="460" t="s">
        <v>135</v>
      </c>
      <c r="N10" s="480" t="s">
        <v>119</v>
      </c>
      <c r="O10" s="481"/>
    </row>
    <row r="11" spans="2:15" s="3" customFormat="1" ht="51" customHeight="1" x14ac:dyDescent="0.2">
      <c r="B11" s="24"/>
      <c r="C11" s="484"/>
      <c r="D11" s="30" t="s">
        <v>125</v>
      </c>
      <c r="E11" s="478"/>
      <c r="F11" s="31" t="s">
        <v>125</v>
      </c>
      <c r="G11" s="467"/>
      <c r="H11" s="32" t="s">
        <v>125</v>
      </c>
      <c r="I11" s="464"/>
      <c r="J11" s="33" t="s">
        <v>125</v>
      </c>
      <c r="K11" s="484"/>
      <c r="L11" s="34" t="s">
        <v>125</v>
      </c>
      <c r="M11" s="461"/>
      <c r="N11" s="469" t="s">
        <v>125</v>
      </c>
      <c r="O11" s="470"/>
    </row>
    <row r="12" spans="2:15" s="3" customFormat="1" ht="51" customHeight="1" x14ac:dyDescent="0.2">
      <c r="B12" s="24"/>
      <c r="C12" s="484"/>
      <c r="D12" s="30" t="s">
        <v>126</v>
      </c>
      <c r="E12" s="478"/>
      <c r="F12" s="31" t="s">
        <v>126</v>
      </c>
      <c r="G12" s="467"/>
      <c r="H12" s="32" t="s">
        <v>126</v>
      </c>
      <c r="I12" s="464"/>
      <c r="J12" s="33" t="s">
        <v>126</v>
      </c>
      <c r="K12" s="484"/>
      <c r="L12" s="34" t="s">
        <v>126</v>
      </c>
      <c r="M12" s="461"/>
      <c r="N12" s="469" t="s">
        <v>126</v>
      </c>
      <c r="O12" s="470"/>
    </row>
    <row r="13" spans="2:15" s="3" customFormat="1" ht="51" customHeight="1" x14ac:dyDescent="0.2">
      <c r="B13" s="24"/>
      <c r="C13" s="484"/>
      <c r="D13" s="30" t="s">
        <v>127</v>
      </c>
      <c r="E13" s="478"/>
      <c r="F13" s="31" t="s">
        <v>127</v>
      </c>
      <c r="G13" s="467"/>
      <c r="H13" s="32" t="s">
        <v>127</v>
      </c>
      <c r="I13" s="464"/>
      <c r="J13" s="33" t="s">
        <v>127</v>
      </c>
      <c r="K13" s="484"/>
      <c r="L13" s="34" t="s">
        <v>127</v>
      </c>
      <c r="M13" s="461"/>
      <c r="N13" s="469" t="s">
        <v>127</v>
      </c>
      <c r="O13" s="470"/>
    </row>
    <row r="14" spans="2:15" s="3" customFormat="1" ht="51" customHeight="1" x14ac:dyDescent="0.2">
      <c r="B14" s="24"/>
      <c r="C14" s="485"/>
      <c r="D14" s="35" t="s">
        <v>128</v>
      </c>
      <c r="E14" s="479"/>
      <c r="F14" s="36" t="s">
        <v>128</v>
      </c>
      <c r="G14" s="468"/>
      <c r="H14" s="37" t="s">
        <v>128</v>
      </c>
      <c r="I14" s="465"/>
      <c r="J14" s="38" t="s">
        <v>129</v>
      </c>
      <c r="K14" s="485"/>
      <c r="L14" s="39" t="s">
        <v>129</v>
      </c>
      <c r="M14" s="462"/>
      <c r="N14" s="486" t="s">
        <v>129</v>
      </c>
      <c r="O14" s="487"/>
    </row>
    <row r="15" spans="2:15" s="3" customFormat="1" ht="26.25" customHeight="1" x14ac:dyDescent="0.2">
      <c r="B15" s="24"/>
      <c r="C15" s="483" t="s">
        <v>136</v>
      </c>
      <c r="D15" s="26" t="s">
        <v>119</v>
      </c>
      <c r="E15" s="477" t="s">
        <v>137</v>
      </c>
      <c r="F15" s="27" t="s">
        <v>119</v>
      </c>
      <c r="G15" s="466" t="s">
        <v>138</v>
      </c>
      <c r="H15" s="28" t="s">
        <v>119</v>
      </c>
      <c r="I15" s="463" t="s">
        <v>139</v>
      </c>
      <c r="J15" s="29" t="s">
        <v>119</v>
      </c>
      <c r="K15" s="483" t="s">
        <v>140</v>
      </c>
      <c r="L15" s="26" t="s">
        <v>119</v>
      </c>
      <c r="M15" s="460" t="s">
        <v>141</v>
      </c>
      <c r="N15" s="480" t="s">
        <v>119</v>
      </c>
      <c r="O15" s="481"/>
    </row>
    <row r="16" spans="2:15" s="3" customFormat="1" ht="51" customHeight="1" x14ac:dyDescent="0.2">
      <c r="B16" s="24"/>
      <c r="C16" s="484"/>
      <c r="D16" s="30" t="s">
        <v>125</v>
      </c>
      <c r="E16" s="478"/>
      <c r="F16" s="31" t="s">
        <v>125</v>
      </c>
      <c r="G16" s="467"/>
      <c r="H16" s="32" t="s">
        <v>125</v>
      </c>
      <c r="I16" s="464"/>
      <c r="J16" s="33" t="s">
        <v>125</v>
      </c>
      <c r="K16" s="484"/>
      <c r="L16" s="34" t="s">
        <v>125</v>
      </c>
      <c r="M16" s="461"/>
      <c r="N16" s="469" t="s">
        <v>125</v>
      </c>
      <c r="O16" s="470"/>
    </row>
    <row r="17" spans="2:15" s="3" customFormat="1" ht="51" customHeight="1" x14ac:dyDescent="0.2">
      <c r="B17" s="24"/>
      <c r="C17" s="484"/>
      <c r="D17" s="30" t="s">
        <v>126</v>
      </c>
      <c r="E17" s="478"/>
      <c r="F17" s="31" t="s">
        <v>126</v>
      </c>
      <c r="G17" s="467"/>
      <c r="H17" s="32" t="s">
        <v>126</v>
      </c>
      <c r="I17" s="464"/>
      <c r="J17" s="33" t="s">
        <v>126</v>
      </c>
      <c r="K17" s="484"/>
      <c r="L17" s="34" t="s">
        <v>126</v>
      </c>
      <c r="M17" s="461"/>
      <c r="N17" s="469" t="s">
        <v>126</v>
      </c>
      <c r="O17" s="470"/>
    </row>
    <row r="18" spans="2:15" s="3" customFormat="1" ht="51" customHeight="1" x14ac:dyDescent="0.2">
      <c r="B18" s="24"/>
      <c r="C18" s="484"/>
      <c r="D18" s="30" t="s">
        <v>127</v>
      </c>
      <c r="E18" s="478"/>
      <c r="F18" s="31" t="s">
        <v>127</v>
      </c>
      <c r="G18" s="467"/>
      <c r="H18" s="32" t="s">
        <v>127</v>
      </c>
      <c r="I18" s="464"/>
      <c r="J18" s="33" t="s">
        <v>127</v>
      </c>
      <c r="K18" s="484"/>
      <c r="L18" s="34" t="s">
        <v>127</v>
      </c>
      <c r="M18" s="461"/>
      <c r="N18" s="469" t="s">
        <v>127</v>
      </c>
      <c r="O18" s="470"/>
    </row>
    <row r="19" spans="2:15" s="3" customFormat="1" ht="51" customHeight="1" x14ac:dyDescent="0.2">
      <c r="B19" s="24"/>
      <c r="C19" s="485"/>
      <c r="D19" s="35" t="s">
        <v>128</v>
      </c>
      <c r="E19" s="479"/>
      <c r="F19" s="36" t="s">
        <v>128</v>
      </c>
      <c r="G19" s="468"/>
      <c r="H19" s="37" t="s">
        <v>128</v>
      </c>
      <c r="I19" s="465"/>
      <c r="J19" s="38" t="s">
        <v>129</v>
      </c>
      <c r="K19" s="485"/>
      <c r="L19" s="39" t="s">
        <v>129</v>
      </c>
      <c r="M19" s="462"/>
      <c r="N19" s="486" t="s">
        <v>129</v>
      </c>
      <c r="O19" s="487"/>
    </row>
    <row r="20" spans="2:15" s="3" customFormat="1" ht="21.75" customHeight="1" x14ac:dyDescent="0.2">
      <c r="B20" s="24"/>
      <c r="C20" s="512" t="s">
        <v>142</v>
      </c>
      <c r="D20" s="512"/>
      <c r="E20" s="512"/>
      <c r="F20" s="512"/>
      <c r="G20" s="512"/>
      <c r="H20" s="512"/>
      <c r="I20" s="512"/>
      <c r="J20" s="512"/>
      <c r="K20" s="512"/>
      <c r="L20" s="512"/>
      <c r="M20" s="512"/>
      <c r="N20" s="512"/>
      <c r="O20" s="512"/>
    </row>
    <row r="21" spans="2:15" s="3" customFormat="1" ht="24" customHeight="1" x14ac:dyDescent="0.2">
      <c r="B21" s="24"/>
      <c r="C21" s="530" t="s">
        <v>143</v>
      </c>
      <c r="D21" s="530"/>
      <c r="E21" s="530"/>
      <c r="F21" s="530"/>
      <c r="G21" s="530"/>
      <c r="H21" s="530"/>
      <c r="I21" s="530"/>
      <c r="J21" s="530"/>
      <c r="K21" s="530" t="s">
        <v>144</v>
      </c>
      <c r="L21" s="530" t="s">
        <v>145</v>
      </c>
      <c r="M21" s="530" t="s">
        <v>146</v>
      </c>
      <c r="N21" s="530" t="s">
        <v>147</v>
      </c>
      <c r="O21" s="530"/>
    </row>
    <row r="22" spans="2:15" s="3" customFormat="1" ht="36.75" customHeight="1" x14ac:dyDescent="0.2">
      <c r="B22" s="24"/>
      <c r="C22" s="40" t="s">
        <v>148</v>
      </c>
      <c r="D22" s="40" t="s">
        <v>149</v>
      </c>
      <c r="E22" s="40" t="s">
        <v>150</v>
      </c>
      <c r="F22" s="40" t="s">
        <v>151</v>
      </c>
      <c r="G22" s="41" t="s">
        <v>152</v>
      </c>
      <c r="H22" s="527" t="s">
        <v>153</v>
      </c>
      <c r="I22" s="527"/>
      <c r="J22" s="41" t="s">
        <v>154</v>
      </c>
      <c r="K22" s="530"/>
      <c r="L22" s="530"/>
      <c r="M22" s="530"/>
      <c r="N22" s="530"/>
      <c r="O22" s="530"/>
    </row>
    <row r="23" spans="2:15" s="3" customFormat="1" ht="58.5" customHeight="1" x14ac:dyDescent="0.2">
      <c r="B23" s="24"/>
      <c r="C23" s="8" t="s">
        <v>155</v>
      </c>
      <c r="D23" s="42" t="s">
        <v>156</v>
      </c>
      <c r="E23" s="9" t="s">
        <v>157</v>
      </c>
      <c r="F23" s="9" t="s">
        <v>158</v>
      </c>
      <c r="G23" s="43" t="s">
        <v>159</v>
      </c>
      <c r="H23" s="476" t="s">
        <v>160</v>
      </c>
      <c r="I23" s="476"/>
      <c r="J23" s="9" t="s">
        <v>161</v>
      </c>
      <c r="K23" s="44" t="s">
        <v>162</v>
      </c>
      <c r="L23" s="9" t="s">
        <v>163</v>
      </c>
      <c r="M23" s="9" t="s">
        <v>164</v>
      </c>
      <c r="N23" s="508" t="s">
        <v>165</v>
      </c>
      <c r="O23" s="508"/>
    </row>
    <row r="24" spans="2:15" s="3" customFormat="1" ht="56.25" customHeight="1" x14ac:dyDescent="0.2">
      <c r="B24" s="24"/>
      <c r="C24" s="476" t="s">
        <v>166</v>
      </c>
      <c r="D24" s="42" t="s">
        <v>167</v>
      </c>
      <c r="E24" s="482" t="s">
        <v>168</v>
      </c>
      <c r="F24" s="9" t="s">
        <v>169</v>
      </c>
      <c r="G24" s="43" t="s">
        <v>170</v>
      </c>
      <c r="H24" s="482" t="s">
        <v>171</v>
      </c>
      <c r="I24" s="482"/>
      <c r="J24" s="9" t="s">
        <v>172</v>
      </c>
      <c r="K24" s="9" t="s">
        <v>173</v>
      </c>
      <c r="L24" s="44" t="s">
        <v>174</v>
      </c>
      <c r="M24" s="9" t="s">
        <v>175</v>
      </c>
      <c r="N24" s="508" t="s">
        <v>176</v>
      </c>
      <c r="O24" s="508"/>
    </row>
    <row r="25" spans="2:15" s="3" customFormat="1" ht="48" customHeight="1" x14ac:dyDescent="0.2">
      <c r="B25" s="24"/>
      <c r="C25" s="476"/>
      <c r="D25" s="45" t="s">
        <v>177</v>
      </c>
      <c r="E25" s="482"/>
      <c r="F25" s="9" t="s">
        <v>178</v>
      </c>
      <c r="G25" s="43" t="s">
        <v>179</v>
      </c>
      <c r="H25" s="521" t="s">
        <v>180</v>
      </c>
      <c r="I25" s="521"/>
      <c r="J25" s="476" t="s">
        <v>181</v>
      </c>
      <c r="K25" s="9" t="s">
        <v>182</v>
      </c>
      <c r="L25" s="9" t="s">
        <v>183</v>
      </c>
      <c r="M25" s="9" t="s">
        <v>184</v>
      </c>
      <c r="N25" s="476" t="s">
        <v>185</v>
      </c>
      <c r="O25" s="476"/>
    </row>
    <row r="26" spans="2:15" s="3" customFormat="1" ht="41.25" customHeight="1" x14ac:dyDescent="0.2">
      <c r="B26" s="24"/>
      <c r="C26" s="476"/>
      <c r="D26" s="8" t="s">
        <v>186</v>
      </c>
      <c r="E26" s="482"/>
      <c r="F26" s="476" t="s">
        <v>187</v>
      </c>
      <c r="G26" s="440" t="s">
        <v>188</v>
      </c>
      <c r="H26" s="507" t="s">
        <v>189</v>
      </c>
      <c r="I26" s="507"/>
      <c r="J26" s="476"/>
      <c r="K26" s="9" t="s">
        <v>190</v>
      </c>
      <c r="L26" s="9" t="s">
        <v>191</v>
      </c>
      <c r="M26" s="9" t="s">
        <v>192</v>
      </c>
      <c r="N26" s="476" t="s">
        <v>193</v>
      </c>
      <c r="O26" s="476"/>
    </row>
    <row r="27" spans="2:15" s="3" customFormat="1" ht="57.75" customHeight="1" x14ac:dyDescent="0.2">
      <c r="B27" s="24"/>
      <c r="C27" s="476"/>
      <c r="D27" s="476" t="s">
        <v>194</v>
      </c>
      <c r="E27" s="482"/>
      <c r="F27" s="476"/>
      <c r="G27" s="440"/>
      <c r="H27" s="507"/>
      <c r="I27" s="507"/>
      <c r="J27" s="476"/>
      <c r="K27" s="9" t="s">
        <v>195</v>
      </c>
      <c r="L27" s="9" t="s">
        <v>196</v>
      </c>
      <c r="M27" s="9" t="s">
        <v>197</v>
      </c>
      <c r="N27" s="476"/>
      <c r="O27" s="476"/>
    </row>
    <row r="28" spans="2:15" s="3" customFormat="1" ht="42" customHeight="1" x14ac:dyDescent="0.2">
      <c r="B28" s="24"/>
      <c r="C28" s="476"/>
      <c r="D28" s="476"/>
      <c r="E28" s="482"/>
      <c r="F28" s="476"/>
      <c r="G28" s="440"/>
      <c r="H28" s="507"/>
      <c r="I28" s="507"/>
      <c r="J28" s="476"/>
      <c r="K28" s="476" t="s">
        <v>198</v>
      </c>
      <c r="L28" s="9" t="s">
        <v>199</v>
      </c>
      <c r="M28" s="9" t="s">
        <v>200</v>
      </c>
      <c r="N28" s="476"/>
      <c r="O28" s="476"/>
    </row>
    <row r="29" spans="2:15" s="3" customFormat="1" ht="36.75" customHeight="1" x14ac:dyDescent="0.2">
      <c r="B29" s="24"/>
      <c r="C29" s="476"/>
      <c r="D29" s="476"/>
      <c r="E29" s="9" t="s">
        <v>201</v>
      </c>
      <c r="F29" s="476"/>
      <c r="G29" s="440"/>
      <c r="H29" s="507"/>
      <c r="I29" s="507"/>
      <c r="J29" s="476"/>
      <c r="K29" s="476"/>
      <c r="L29" s="9" t="s">
        <v>202</v>
      </c>
      <c r="M29" s="9" t="s">
        <v>203</v>
      </c>
      <c r="N29" s="476"/>
      <c r="O29" s="476"/>
    </row>
    <row r="30" spans="2:15" s="3" customFormat="1" ht="35.25" customHeight="1" x14ac:dyDescent="0.2">
      <c r="B30" s="24"/>
      <c r="C30" s="476"/>
      <c r="D30" s="476"/>
      <c r="E30" s="9" t="s">
        <v>204</v>
      </c>
      <c r="F30" s="476"/>
      <c r="G30" s="440"/>
      <c r="H30" s="507"/>
      <c r="I30" s="507"/>
      <c r="J30" s="476"/>
      <c r="K30" s="476"/>
      <c r="L30" s="9" t="s">
        <v>205</v>
      </c>
      <c r="M30" s="9" t="s">
        <v>206</v>
      </c>
      <c r="N30" s="476"/>
      <c r="O30" s="476"/>
    </row>
    <row r="31" spans="2:15" s="3" customFormat="1" ht="57.75" customHeight="1" x14ac:dyDescent="0.2">
      <c r="B31" s="24"/>
      <c r="C31" s="476"/>
      <c r="D31" s="476"/>
      <c r="E31" s="476" t="s">
        <v>207</v>
      </c>
      <c r="F31" s="476"/>
      <c r="G31" s="440"/>
      <c r="H31" s="507"/>
      <c r="I31" s="507"/>
      <c r="J31" s="476"/>
      <c r="K31" s="476"/>
      <c r="L31" s="9" t="s">
        <v>208</v>
      </c>
      <c r="M31" s="9" t="s">
        <v>209</v>
      </c>
      <c r="N31" s="476"/>
      <c r="O31" s="476"/>
    </row>
    <row r="32" spans="2:15" s="3" customFormat="1" ht="39" customHeight="1" x14ac:dyDescent="0.2">
      <c r="B32" s="24"/>
      <c r="C32" s="476"/>
      <c r="D32" s="476"/>
      <c r="E32" s="476"/>
      <c r="F32" s="476"/>
      <c r="G32" s="440"/>
      <c r="H32" s="476" t="s">
        <v>210</v>
      </c>
      <c r="I32" s="476"/>
      <c r="J32" s="476"/>
      <c r="K32" s="476"/>
      <c r="L32" s="9" t="s">
        <v>211</v>
      </c>
      <c r="M32" s="9" t="s">
        <v>212</v>
      </c>
      <c r="N32" s="476"/>
      <c r="O32" s="476"/>
    </row>
    <row r="33" spans="2:15" s="3" customFormat="1" ht="76.5" customHeight="1" x14ac:dyDescent="0.2">
      <c r="B33" s="24"/>
      <c r="C33" s="476"/>
      <c r="D33" s="476"/>
      <c r="E33" s="476"/>
      <c r="F33" s="476"/>
      <c r="G33" s="440"/>
      <c r="H33" s="476"/>
      <c r="I33" s="476"/>
      <c r="J33" s="476"/>
      <c r="K33" s="476"/>
      <c r="L33" s="9" t="s">
        <v>213</v>
      </c>
      <c r="M33" s="9" t="s">
        <v>214</v>
      </c>
      <c r="N33" s="476"/>
      <c r="O33" s="476"/>
    </row>
    <row r="34" spans="2:15" s="3" customFormat="1" ht="39" customHeight="1" x14ac:dyDescent="0.2">
      <c r="B34" s="24"/>
      <c r="C34" s="476"/>
      <c r="D34" s="476"/>
      <c r="E34" s="476"/>
      <c r="F34" s="476"/>
      <c r="G34" s="440"/>
      <c r="H34" s="476"/>
      <c r="I34" s="476"/>
      <c r="J34" s="476"/>
      <c r="K34" s="476"/>
      <c r="L34" s="9" t="s">
        <v>215</v>
      </c>
      <c r="M34" s="9" t="s">
        <v>216</v>
      </c>
      <c r="N34" s="476"/>
      <c r="O34" s="476"/>
    </row>
    <row r="35" spans="2:15" ht="27" customHeight="1" x14ac:dyDescent="0.2">
      <c r="C35" s="488" t="s">
        <v>217</v>
      </c>
      <c r="D35" s="488"/>
      <c r="E35" s="488"/>
      <c r="F35" s="488"/>
      <c r="G35" s="488"/>
      <c r="H35" s="488"/>
      <c r="I35" s="488"/>
      <c r="J35" s="488"/>
      <c r="K35" s="488"/>
      <c r="L35" s="488"/>
      <c r="M35" s="488"/>
      <c r="N35" s="488"/>
      <c r="O35" s="488"/>
    </row>
    <row r="36" spans="2:15" s="3" customFormat="1" ht="36.75" customHeight="1" x14ac:dyDescent="0.2">
      <c r="B36" s="24"/>
      <c r="C36" s="46">
        <v>2</v>
      </c>
      <c r="D36" s="428" t="s">
        <v>218</v>
      </c>
      <c r="E36" s="428"/>
      <c r="F36" s="428"/>
      <c r="G36" s="428"/>
      <c r="H36" s="428"/>
      <c r="I36" s="428"/>
      <c r="J36" s="428"/>
      <c r="K36" s="428"/>
      <c r="L36" s="428"/>
      <c r="M36" s="428"/>
      <c r="N36" s="428"/>
      <c r="O36" s="429"/>
    </row>
    <row r="37" spans="2:15" s="3" customFormat="1" ht="36.75" customHeight="1" x14ac:dyDescent="0.2">
      <c r="B37" s="24"/>
      <c r="C37" s="532" t="s">
        <v>219</v>
      </c>
      <c r="D37" s="533"/>
      <c r="E37" s="533"/>
      <c r="F37" s="533" t="s">
        <v>220</v>
      </c>
      <c r="G37" s="533"/>
      <c r="H37" s="533"/>
      <c r="I37" s="533"/>
      <c r="J37" s="473" t="s">
        <v>221</v>
      </c>
      <c r="K37" s="473"/>
      <c r="L37" s="473"/>
      <c r="M37" s="473"/>
      <c r="N37" s="473"/>
      <c r="O37" s="474"/>
    </row>
    <row r="38" spans="2:15" s="3" customFormat="1" ht="36.75" customHeight="1" x14ac:dyDescent="0.2">
      <c r="B38" s="24"/>
      <c r="C38" s="590" t="s">
        <v>222</v>
      </c>
      <c r="D38" s="433"/>
      <c r="E38" s="433"/>
      <c r="F38" s="433" t="s">
        <v>223</v>
      </c>
      <c r="G38" s="433"/>
      <c r="H38" s="433"/>
      <c r="I38" s="433"/>
      <c r="J38" s="538" t="s">
        <v>224</v>
      </c>
      <c r="K38" s="538"/>
      <c r="L38" s="538"/>
      <c r="M38" s="538" t="s">
        <v>225</v>
      </c>
      <c r="N38" s="538"/>
      <c r="O38" s="584"/>
    </row>
    <row r="39" spans="2:15" s="3" customFormat="1" ht="80.25" customHeight="1" x14ac:dyDescent="0.2">
      <c r="B39" s="24"/>
      <c r="C39" s="510" t="s">
        <v>226</v>
      </c>
      <c r="D39" s="511"/>
      <c r="E39" s="511"/>
      <c r="F39" s="432" t="s">
        <v>227</v>
      </c>
      <c r="G39" s="432"/>
      <c r="H39" s="432"/>
      <c r="I39" s="432"/>
      <c r="J39" s="432" t="s">
        <v>228</v>
      </c>
      <c r="K39" s="432"/>
      <c r="L39" s="432"/>
      <c r="M39" s="432"/>
      <c r="N39" s="432"/>
      <c r="O39" s="549"/>
    </row>
    <row r="40" spans="2:15" s="3" customFormat="1" ht="36.75" customHeight="1" x14ac:dyDescent="0.2">
      <c r="B40" s="24"/>
      <c r="C40" s="531" t="s">
        <v>229</v>
      </c>
      <c r="D40" s="531"/>
      <c r="E40" s="531"/>
      <c r="F40" s="531"/>
      <c r="G40" s="531"/>
      <c r="H40" s="531"/>
      <c r="I40" s="531"/>
      <c r="J40" s="531"/>
      <c r="K40" s="531"/>
      <c r="L40" s="531"/>
      <c r="M40" s="531"/>
      <c r="N40" s="531"/>
      <c r="O40" s="47"/>
    </row>
    <row r="41" spans="2:15" s="3" customFormat="1" ht="37.5" customHeight="1" x14ac:dyDescent="0.2">
      <c r="B41" s="24"/>
      <c r="C41" s="522">
        <v>3</v>
      </c>
      <c r="D41" s="438" t="s">
        <v>230</v>
      </c>
      <c r="E41" s="438"/>
      <c r="F41" s="438"/>
      <c r="G41" s="438"/>
      <c r="H41" s="438"/>
      <c r="I41" s="438" t="s">
        <v>231</v>
      </c>
      <c r="J41" s="501" t="s">
        <v>232</v>
      </c>
      <c r="K41" s="501"/>
      <c r="L41" s="501"/>
      <c r="M41" s="434" t="s">
        <v>233</v>
      </c>
      <c r="N41" s="435"/>
      <c r="O41" s="536" t="str">
        <f>O43&amp;"%"</f>
        <v>15%</v>
      </c>
    </row>
    <row r="42" spans="2:15" s="3" customFormat="1" ht="19.5" customHeight="1" x14ac:dyDescent="0.2">
      <c r="B42" s="24"/>
      <c r="C42" s="523"/>
      <c r="D42" s="439"/>
      <c r="E42" s="439"/>
      <c r="F42" s="439"/>
      <c r="G42" s="439"/>
      <c r="H42" s="439"/>
      <c r="I42" s="439"/>
      <c r="J42" s="48" t="s">
        <v>234</v>
      </c>
      <c r="K42" s="49" t="s">
        <v>235</v>
      </c>
      <c r="L42" s="50" t="s">
        <v>236</v>
      </c>
      <c r="M42" s="436"/>
      <c r="N42" s="437"/>
      <c r="O42" s="537"/>
    </row>
    <row r="43" spans="2:15" s="3" customFormat="1" ht="33" customHeight="1" x14ac:dyDescent="0.2">
      <c r="B43" s="51">
        <f t="shared" ref="B43:B48" si="0">IF(J43="X",2.5,0)</f>
        <v>2.5</v>
      </c>
      <c r="C43" s="52" t="s">
        <v>237</v>
      </c>
      <c r="D43" s="452" t="s">
        <v>238</v>
      </c>
      <c r="E43" s="452"/>
      <c r="F43" s="452"/>
      <c r="G43" s="452"/>
      <c r="H43" s="452"/>
      <c r="I43" s="53" t="s">
        <v>239</v>
      </c>
      <c r="J43" s="54" t="s">
        <v>240</v>
      </c>
      <c r="K43" s="55"/>
      <c r="L43" s="55"/>
      <c r="M43" s="534"/>
      <c r="N43" s="535"/>
      <c r="O43" s="509">
        <f>SUM(B43:B48)</f>
        <v>15</v>
      </c>
    </row>
    <row r="44" spans="2:15" s="3" customFormat="1" ht="27" customHeight="1" x14ac:dyDescent="0.2">
      <c r="B44" s="51">
        <f t="shared" si="0"/>
        <v>2.5</v>
      </c>
      <c r="C44" s="57" t="s">
        <v>241</v>
      </c>
      <c r="D44" s="440" t="s">
        <v>242</v>
      </c>
      <c r="E44" s="440"/>
      <c r="F44" s="440"/>
      <c r="G44" s="440"/>
      <c r="H44" s="440"/>
      <c r="I44" s="42" t="s">
        <v>243</v>
      </c>
      <c r="J44" s="58" t="s">
        <v>240</v>
      </c>
      <c r="K44" s="59"/>
      <c r="L44" s="59"/>
      <c r="M44" s="515"/>
      <c r="N44" s="516"/>
      <c r="O44" s="544"/>
    </row>
    <row r="45" spans="2:15" s="3" customFormat="1" ht="42.75" customHeight="1" x14ac:dyDescent="0.2">
      <c r="B45" s="51">
        <f t="shared" si="0"/>
        <v>2.5</v>
      </c>
      <c r="C45" s="60" t="s">
        <v>244</v>
      </c>
      <c r="D45" s="440" t="s">
        <v>245</v>
      </c>
      <c r="E45" s="440"/>
      <c r="F45" s="440"/>
      <c r="G45" s="440"/>
      <c r="H45" s="440"/>
      <c r="I45" s="42" t="s">
        <v>246</v>
      </c>
      <c r="J45" s="58" t="s">
        <v>240</v>
      </c>
      <c r="K45" s="59"/>
      <c r="L45" s="59"/>
      <c r="M45" s="515"/>
      <c r="N45" s="516"/>
      <c r="O45" s="544"/>
    </row>
    <row r="46" spans="2:15" s="3" customFormat="1" ht="27.75" customHeight="1" x14ac:dyDescent="0.2">
      <c r="B46" s="51">
        <f t="shared" si="0"/>
        <v>2.5</v>
      </c>
      <c r="C46" s="57" t="s">
        <v>247</v>
      </c>
      <c r="D46" s="616" t="s">
        <v>248</v>
      </c>
      <c r="E46" s="616"/>
      <c r="F46" s="616"/>
      <c r="G46" s="616"/>
      <c r="H46" s="616"/>
      <c r="I46" s="42" t="s">
        <v>246</v>
      </c>
      <c r="J46" s="58" t="s">
        <v>240</v>
      </c>
      <c r="K46" s="59"/>
      <c r="L46" s="59"/>
      <c r="M46" s="515"/>
      <c r="N46" s="516"/>
      <c r="O46" s="544"/>
    </row>
    <row r="47" spans="2:15" s="3" customFormat="1" ht="36" customHeight="1" x14ac:dyDescent="0.2">
      <c r="B47" s="51">
        <f t="shared" si="0"/>
        <v>2.5</v>
      </c>
      <c r="C47" s="60" t="s">
        <v>249</v>
      </c>
      <c r="D47" s="440" t="s">
        <v>250</v>
      </c>
      <c r="E47" s="440"/>
      <c r="F47" s="440"/>
      <c r="G47" s="440"/>
      <c r="H47" s="440"/>
      <c r="I47" s="42" t="s">
        <v>246</v>
      </c>
      <c r="J47" s="58" t="s">
        <v>240</v>
      </c>
      <c r="K47" s="59"/>
      <c r="L47" s="59"/>
      <c r="M47" s="515"/>
      <c r="N47" s="516"/>
      <c r="O47" s="544"/>
    </row>
    <row r="48" spans="2:15" s="3" customFormat="1" ht="32.25" customHeight="1" x14ac:dyDescent="0.2">
      <c r="B48" s="51">
        <f t="shared" si="0"/>
        <v>2.5</v>
      </c>
      <c r="C48" s="61" t="s">
        <v>251</v>
      </c>
      <c r="D48" s="500" t="s">
        <v>252</v>
      </c>
      <c r="E48" s="500"/>
      <c r="F48" s="500"/>
      <c r="G48" s="500"/>
      <c r="H48" s="500"/>
      <c r="I48" s="62" t="s">
        <v>246</v>
      </c>
      <c r="J48" s="63" t="s">
        <v>240</v>
      </c>
      <c r="K48" s="64"/>
      <c r="L48" s="64"/>
      <c r="M48" s="593"/>
      <c r="N48" s="594"/>
      <c r="O48" s="505"/>
    </row>
    <row r="49" spans="2:17" s="3" customFormat="1" ht="20.25" customHeight="1" x14ac:dyDescent="0.2">
      <c r="B49" s="51"/>
      <c r="C49" s="471">
        <v>4</v>
      </c>
      <c r="D49" s="489" t="s">
        <v>253</v>
      </c>
      <c r="E49" s="489"/>
      <c r="F49" s="489"/>
      <c r="G49" s="489"/>
      <c r="H49" s="489"/>
      <c r="I49" s="489"/>
      <c r="J49" s="489"/>
      <c r="K49" s="489"/>
      <c r="L49" s="489"/>
      <c r="M49" s="489"/>
      <c r="N49" s="490"/>
      <c r="O49" s="536" t="str">
        <f>SUM(O51:O57)&amp;"%"</f>
        <v>10%</v>
      </c>
    </row>
    <row r="50" spans="2:17" s="3" customFormat="1" ht="17.25" customHeight="1" x14ac:dyDescent="0.2">
      <c r="B50" s="51"/>
      <c r="C50" s="472"/>
      <c r="D50" s="491"/>
      <c r="E50" s="491"/>
      <c r="F50" s="491"/>
      <c r="G50" s="491"/>
      <c r="H50" s="491"/>
      <c r="I50" s="491"/>
      <c r="J50" s="491"/>
      <c r="K50" s="491"/>
      <c r="L50" s="491"/>
      <c r="M50" s="491"/>
      <c r="N50" s="492"/>
      <c r="O50" s="537"/>
    </row>
    <row r="51" spans="2:17" s="3" customFormat="1" ht="72" customHeight="1" x14ac:dyDescent="0.2">
      <c r="B51" s="51">
        <f>IF(J51="X",2,0)</f>
        <v>2</v>
      </c>
      <c r="C51" s="52" t="s">
        <v>254</v>
      </c>
      <c r="D51" s="452" t="s">
        <v>255</v>
      </c>
      <c r="E51" s="452"/>
      <c r="F51" s="452"/>
      <c r="G51" s="452"/>
      <c r="H51" s="452"/>
      <c r="I51" s="53" t="s">
        <v>256</v>
      </c>
      <c r="J51" s="54" t="s">
        <v>240</v>
      </c>
      <c r="K51" s="55"/>
      <c r="L51" s="55"/>
      <c r="M51" s="534"/>
      <c r="N51" s="535"/>
      <c r="O51" s="66">
        <f>IF(J51="X",2,0)</f>
        <v>2</v>
      </c>
    </row>
    <row r="52" spans="2:17" s="3" customFormat="1" ht="33" customHeight="1" x14ac:dyDescent="0.2">
      <c r="B52" s="51">
        <f>IF(K52="X",2,0)</f>
        <v>2</v>
      </c>
      <c r="C52" s="60" t="s">
        <v>257</v>
      </c>
      <c r="D52" s="440" t="s">
        <v>258</v>
      </c>
      <c r="E52" s="440"/>
      <c r="F52" s="440"/>
      <c r="G52" s="440"/>
      <c r="H52" s="440"/>
      <c r="I52" s="42" t="s">
        <v>259</v>
      </c>
      <c r="J52" s="67"/>
      <c r="K52" s="68" t="s">
        <v>240</v>
      </c>
      <c r="L52" s="68"/>
      <c r="M52" s="515"/>
      <c r="N52" s="516"/>
      <c r="O52" s="66">
        <f>IF(K52="X",2,0)</f>
        <v>2</v>
      </c>
    </row>
    <row r="53" spans="2:17" s="3" customFormat="1" ht="36.75" customHeight="1" x14ac:dyDescent="0.2">
      <c r="B53" s="51">
        <f>IF(J53="X",2,0)</f>
        <v>2</v>
      </c>
      <c r="C53" s="60" t="s">
        <v>260</v>
      </c>
      <c r="D53" s="440" t="s">
        <v>261</v>
      </c>
      <c r="E53" s="440"/>
      <c r="F53" s="440"/>
      <c r="G53" s="440"/>
      <c r="H53" s="440"/>
      <c r="I53" s="42" t="s">
        <v>262</v>
      </c>
      <c r="J53" s="58" t="s">
        <v>240</v>
      </c>
      <c r="K53" s="59"/>
      <c r="L53" s="59"/>
      <c r="M53" s="515"/>
      <c r="N53" s="516"/>
      <c r="O53" s="66">
        <f>IF(J53="X",2,0)</f>
        <v>2</v>
      </c>
    </row>
    <row r="54" spans="2:17" s="3" customFormat="1" ht="50.25" customHeight="1" x14ac:dyDescent="0.2">
      <c r="B54" s="51">
        <f>IF(J54="X",1,0)</f>
        <v>1</v>
      </c>
      <c r="C54" s="60" t="s">
        <v>48</v>
      </c>
      <c r="D54" s="440" t="s">
        <v>263</v>
      </c>
      <c r="E54" s="440"/>
      <c r="F54" s="440"/>
      <c r="G54" s="440"/>
      <c r="H54" s="440"/>
      <c r="I54" s="42" t="s">
        <v>264</v>
      </c>
      <c r="J54" s="58" t="s">
        <v>240</v>
      </c>
      <c r="K54" s="59"/>
      <c r="L54" s="59"/>
      <c r="M54" s="515"/>
      <c r="N54" s="516"/>
      <c r="O54" s="66">
        <f>IF(J54="X",1,0)</f>
        <v>1</v>
      </c>
    </row>
    <row r="55" spans="2:17" s="3" customFormat="1" ht="41.25" customHeight="1" x14ac:dyDescent="0.2">
      <c r="B55" s="51">
        <f>IF(J55="X",1,0)</f>
        <v>1</v>
      </c>
      <c r="C55" s="60" t="s">
        <v>50</v>
      </c>
      <c r="D55" s="440" t="s">
        <v>265</v>
      </c>
      <c r="E55" s="440"/>
      <c r="F55" s="440"/>
      <c r="G55" s="440"/>
      <c r="H55" s="440"/>
      <c r="I55" s="42" t="s">
        <v>266</v>
      </c>
      <c r="J55" s="58" t="s">
        <v>240</v>
      </c>
      <c r="K55" s="59"/>
      <c r="L55" s="59"/>
      <c r="M55" s="515"/>
      <c r="N55" s="516"/>
      <c r="O55" s="66">
        <f>IF(J55="X",1,0)</f>
        <v>1</v>
      </c>
    </row>
    <row r="56" spans="2:17" s="3" customFormat="1" ht="37.5" customHeight="1" x14ac:dyDescent="0.2">
      <c r="B56" s="51">
        <f>IF(J56="X",1,0)</f>
        <v>1</v>
      </c>
      <c r="C56" s="60" t="s">
        <v>53</v>
      </c>
      <c r="D56" s="440" t="s">
        <v>267</v>
      </c>
      <c r="E56" s="440"/>
      <c r="F56" s="440"/>
      <c r="G56" s="440"/>
      <c r="H56" s="440"/>
      <c r="I56" s="42" t="s">
        <v>268</v>
      </c>
      <c r="J56" s="58" t="s">
        <v>240</v>
      </c>
      <c r="K56" s="59"/>
      <c r="L56" s="59"/>
      <c r="M56" s="515"/>
      <c r="N56" s="516"/>
      <c r="O56" s="66">
        <f>IF(J56="X",1,0)</f>
        <v>1</v>
      </c>
    </row>
    <row r="57" spans="2:17" s="3" customFormat="1" ht="138.75" customHeight="1" x14ac:dyDescent="0.2">
      <c r="B57" s="51">
        <f>IF(J57="X",1,0)</f>
        <v>1</v>
      </c>
      <c r="C57" s="69" t="s">
        <v>56</v>
      </c>
      <c r="D57" s="500" t="s">
        <v>269</v>
      </c>
      <c r="E57" s="500"/>
      <c r="F57" s="500"/>
      <c r="G57" s="500"/>
      <c r="H57" s="500"/>
      <c r="I57" s="62" t="s">
        <v>270</v>
      </c>
      <c r="J57" s="63" t="s">
        <v>240</v>
      </c>
      <c r="K57" s="64"/>
      <c r="L57" s="64"/>
      <c r="M57" s="593"/>
      <c r="N57" s="594"/>
      <c r="O57" s="66">
        <f>IF(J57="X",1,0)</f>
        <v>1</v>
      </c>
    </row>
    <row r="58" spans="2:17" s="3" customFormat="1" ht="25.5" customHeight="1" x14ac:dyDescent="0.2">
      <c r="B58" s="51"/>
      <c r="C58" s="497">
        <v>5</v>
      </c>
      <c r="D58" s="438" t="s">
        <v>271</v>
      </c>
      <c r="E58" s="438"/>
      <c r="F58" s="438"/>
      <c r="G58" s="438"/>
      <c r="H58" s="438"/>
      <c r="I58" s="438" t="s">
        <v>231</v>
      </c>
      <c r="J58" s="501" t="s">
        <v>232</v>
      </c>
      <c r="K58" s="501"/>
      <c r="L58" s="501"/>
      <c r="M58" s="434" t="s">
        <v>233</v>
      </c>
      <c r="N58" s="435"/>
      <c r="O58" s="536" t="str">
        <f>SUM(O60:O63)&amp;"%"</f>
        <v>15%</v>
      </c>
    </row>
    <row r="59" spans="2:17" s="3" customFormat="1" ht="19.5" customHeight="1" x14ac:dyDescent="0.2">
      <c r="B59" s="51"/>
      <c r="C59" s="517"/>
      <c r="D59" s="439"/>
      <c r="E59" s="439"/>
      <c r="F59" s="439"/>
      <c r="G59" s="439"/>
      <c r="H59" s="439"/>
      <c r="I59" s="439"/>
      <c r="J59" s="48" t="s">
        <v>234</v>
      </c>
      <c r="K59" s="49" t="s">
        <v>235</v>
      </c>
      <c r="L59" s="50" t="s">
        <v>236</v>
      </c>
      <c r="M59" s="436"/>
      <c r="N59" s="437"/>
      <c r="O59" s="537"/>
    </row>
    <row r="60" spans="2:17" s="3" customFormat="1" ht="42.75" customHeight="1" x14ac:dyDescent="0.2">
      <c r="B60" s="51">
        <f>IF(J60="X",1,0)</f>
        <v>1</v>
      </c>
      <c r="C60" s="70" t="s">
        <v>272</v>
      </c>
      <c r="D60" s="452" t="s">
        <v>273</v>
      </c>
      <c r="E60" s="452"/>
      <c r="F60" s="452"/>
      <c r="G60" s="452"/>
      <c r="H60" s="452"/>
      <c r="I60" s="53" t="s">
        <v>274</v>
      </c>
      <c r="J60" s="71" t="s">
        <v>240</v>
      </c>
      <c r="K60" s="72"/>
      <c r="L60" s="72"/>
      <c r="M60" s="528"/>
      <c r="N60" s="529"/>
      <c r="O60" s="56">
        <f>IF(J60="X",4,0)</f>
        <v>4</v>
      </c>
    </row>
    <row r="61" spans="2:17" s="3" customFormat="1" ht="33" customHeight="1" x14ac:dyDescent="0.2">
      <c r="B61" s="51">
        <f>IF(J61="X",1,0)</f>
        <v>1</v>
      </c>
      <c r="C61" s="57" t="s">
        <v>275</v>
      </c>
      <c r="D61" s="440" t="s">
        <v>276</v>
      </c>
      <c r="E61" s="440"/>
      <c r="F61" s="440"/>
      <c r="G61" s="440"/>
      <c r="H61" s="440"/>
      <c r="I61" s="42" t="s">
        <v>277</v>
      </c>
      <c r="J61" s="58" t="s">
        <v>240</v>
      </c>
      <c r="K61" s="59"/>
      <c r="L61" s="59"/>
      <c r="M61" s="441"/>
      <c r="N61" s="442"/>
      <c r="O61" s="56">
        <f>IF(J61="X",4,0)</f>
        <v>4</v>
      </c>
    </row>
    <row r="62" spans="2:17" s="3" customFormat="1" ht="35.25" customHeight="1" x14ac:dyDescent="0.2">
      <c r="B62" s="51">
        <f>IF(J62="X",1,0)</f>
        <v>1</v>
      </c>
      <c r="C62" s="57" t="s">
        <v>278</v>
      </c>
      <c r="D62" s="440" t="s">
        <v>279</v>
      </c>
      <c r="E62" s="440"/>
      <c r="F62" s="440"/>
      <c r="G62" s="440"/>
      <c r="H62" s="440"/>
      <c r="I62" s="42" t="s">
        <v>274</v>
      </c>
      <c r="J62" s="58" t="s">
        <v>240</v>
      </c>
      <c r="K62" s="59"/>
      <c r="L62" s="59"/>
      <c r="M62" s="441"/>
      <c r="N62" s="442"/>
      <c r="O62" s="56">
        <f>IF(J62="X",4,0)</f>
        <v>4</v>
      </c>
    </row>
    <row r="63" spans="2:17" s="3" customFormat="1" ht="54" customHeight="1" x14ac:dyDescent="0.2">
      <c r="B63" s="51">
        <f>IF(J63="X",1,0)</f>
        <v>1</v>
      </c>
      <c r="C63" s="73" t="s">
        <v>280</v>
      </c>
      <c r="D63" s="447" t="s">
        <v>281</v>
      </c>
      <c r="E63" s="447"/>
      <c r="F63" s="447"/>
      <c r="G63" s="447"/>
      <c r="H63" s="447"/>
      <c r="I63" s="74" t="s">
        <v>282</v>
      </c>
      <c r="J63" s="75" t="s">
        <v>240</v>
      </c>
      <c r="K63" s="76"/>
      <c r="L63" s="76"/>
      <c r="M63" s="513"/>
      <c r="N63" s="514"/>
      <c r="O63" s="56">
        <f>IF(J63="X",3,0)</f>
        <v>3</v>
      </c>
    </row>
    <row r="64" spans="2:17" s="3" customFormat="1" ht="18.75" customHeight="1" x14ac:dyDescent="0.2">
      <c r="B64" s="51"/>
      <c r="C64" s="497">
        <v>6</v>
      </c>
      <c r="D64" s="502" t="s">
        <v>283</v>
      </c>
      <c r="E64" s="502"/>
      <c r="F64" s="502"/>
      <c r="G64" s="502"/>
      <c r="H64" s="502"/>
      <c r="I64" s="502" t="s">
        <v>231</v>
      </c>
      <c r="J64" s="501" t="s">
        <v>232</v>
      </c>
      <c r="K64" s="501"/>
      <c r="L64" s="501"/>
      <c r="M64" s="434" t="s">
        <v>233</v>
      </c>
      <c r="N64" s="435"/>
      <c r="O64" s="457" t="str">
        <f>(O68+O74+O79+O82+O85)&amp;"%"</f>
        <v>15%</v>
      </c>
      <c r="Q64" s="77" t="s">
        <v>284</v>
      </c>
    </row>
    <row r="65" spans="2:15" s="3" customFormat="1" ht="13.5" customHeight="1" x14ac:dyDescent="0.2">
      <c r="B65" s="51"/>
      <c r="C65" s="498"/>
      <c r="D65" s="503"/>
      <c r="E65" s="503"/>
      <c r="F65" s="503"/>
      <c r="G65" s="503"/>
      <c r="H65" s="503"/>
      <c r="I65" s="503"/>
      <c r="J65" s="598"/>
      <c r="K65" s="598"/>
      <c r="L65" s="598"/>
      <c r="M65" s="609"/>
      <c r="N65" s="610"/>
      <c r="O65" s="458"/>
    </row>
    <row r="66" spans="2:15" s="3" customFormat="1" ht="14.25" customHeight="1" x14ac:dyDescent="0.2">
      <c r="B66" s="51"/>
      <c r="C66" s="499"/>
      <c r="D66" s="504"/>
      <c r="E66" s="504"/>
      <c r="F66" s="504"/>
      <c r="G66" s="504"/>
      <c r="H66" s="504"/>
      <c r="I66" s="504"/>
      <c r="J66" s="78" t="s">
        <v>234</v>
      </c>
      <c r="K66" s="79" t="s">
        <v>235</v>
      </c>
      <c r="L66" s="80" t="s">
        <v>236</v>
      </c>
      <c r="M66" s="611"/>
      <c r="N66" s="612"/>
      <c r="O66" s="459"/>
    </row>
    <row r="67" spans="2:15" s="3" customFormat="1" ht="22.5" customHeight="1" x14ac:dyDescent="0.2">
      <c r="B67" s="51"/>
      <c r="C67" s="613" t="s">
        <v>285</v>
      </c>
      <c r="D67" s="613"/>
      <c r="E67" s="613"/>
      <c r="F67" s="613"/>
      <c r="G67" s="613"/>
      <c r="H67" s="613"/>
      <c r="I67" s="613"/>
      <c r="J67" s="613"/>
      <c r="K67" s="613"/>
      <c r="L67" s="613"/>
      <c r="M67" s="613"/>
      <c r="N67" s="613"/>
      <c r="O67" s="615"/>
    </row>
    <row r="68" spans="2:15" s="2" customFormat="1" ht="50.25" customHeight="1" x14ac:dyDescent="0.2">
      <c r="B68" s="51">
        <f>IF(J68="X",1.2,0)</f>
        <v>1.2</v>
      </c>
      <c r="C68" s="57" t="s">
        <v>286</v>
      </c>
      <c r="D68" s="440" t="s">
        <v>287</v>
      </c>
      <c r="E68" s="440"/>
      <c r="F68" s="440"/>
      <c r="G68" s="440"/>
      <c r="H68" s="440"/>
      <c r="I68" s="42" t="s">
        <v>288</v>
      </c>
      <c r="J68" s="68" t="s">
        <v>240</v>
      </c>
      <c r="K68" s="68"/>
      <c r="L68" s="68"/>
      <c r="M68" s="441"/>
      <c r="N68" s="442"/>
      <c r="O68" s="505">
        <f>SUM(B68:B72)</f>
        <v>6</v>
      </c>
    </row>
    <row r="69" spans="2:15" s="3" customFormat="1" ht="46.5" customHeight="1" x14ac:dyDescent="0.2">
      <c r="B69" s="51">
        <f t="shared" ref="B69:B72" si="1">IF(J69="X",1.2,0)</f>
        <v>1.2</v>
      </c>
      <c r="C69" s="57" t="s">
        <v>289</v>
      </c>
      <c r="D69" s="475" t="s">
        <v>290</v>
      </c>
      <c r="E69" s="475"/>
      <c r="F69" s="475"/>
      <c r="G69" s="475"/>
      <c r="H69" s="475"/>
      <c r="I69" s="42" t="s">
        <v>291</v>
      </c>
      <c r="J69" s="58" t="s">
        <v>240</v>
      </c>
      <c r="K69" s="59"/>
      <c r="L69" s="59"/>
      <c r="M69" s="441"/>
      <c r="N69" s="442"/>
      <c r="O69" s="506"/>
    </row>
    <row r="70" spans="2:15" s="3" customFormat="1" ht="41.25" customHeight="1" x14ac:dyDescent="0.2">
      <c r="B70" s="51">
        <f t="shared" si="1"/>
        <v>1.2</v>
      </c>
      <c r="C70" s="57" t="s">
        <v>292</v>
      </c>
      <c r="D70" s="475" t="s">
        <v>293</v>
      </c>
      <c r="E70" s="475"/>
      <c r="F70" s="475"/>
      <c r="G70" s="475"/>
      <c r="H70" s="475"/>
      <c r="I70" s="42" t="s">
        <v>294</v>
      </c>
      <c r="J70" s="58" t="s">
        <v>240</v>
      </c>
      <c r="K70" s="59"/>
      <c r="L70" s="59"/>
      <c r="M70" s="441"/>
      <c r="N70" s="442"/>
      <c r="O70" s="506"/>
    </row>
    <row r="71" spans="2:15" s="3" customFormat="1" ht="46.5" customHeight="1" x14ac:dyDescent="0.2">
      <c r="B71" s="51">
        <f t="shared" si="1"/>
        <v>1.2</v>
      </c>
      <c r="C71" s="57" t="s">
        <v>295</v>
      </c>
      <c r="D71" s="475" t="s">
        <v>296</v>
      </c>
      <c r="E71" s="475"/>
      <c r="F71" s="475"/>
      <c r="G71" s="475"/>
      <c r="H71" s="475"/>
      <c r="I71" s="42" t="s">
        <v>294</v>
      </c>
      <c r="J71" s="58" t="s">
        <v>240</v>
      </c>
      <c r="K71" s="59"/>
      <c r="L71" s="59"/>
      <c r="M71" s="441"/>
      <c r="N71" s="442"/>
      <c r="O71" s="506"/>
    </row>
    <row r="72" spans="2:15" s="3" customFormat="1" ht="45.75" customHeight="1" x14ac:dyDescent="0.2">
      <c r="B72" s="51">
        <f t="shared" si="1"/>
        <v>1.2</v>
      </c>
      <c r="C72" s="57" t="s">
        <v>297</v>
      </c>
      <c r="D72" s="440" t="s">
        <v>298</v>
      </c>
      <c r="E72" s="440"/>
      <c r="F72" s="440"/>
      <c r="G72" s="440"/>
      <c r="H72" s="440"/>
      <c r="I72" s="42" t="s">
        <v>299</v>
      </c>
      <c r="J72" s="58" t="s">
        <v>240</v>
      </c>
      <c r="K72" s="59"/>
      <c r="L72" s="59"/>
      <c r="M72" s="441"/>
      <c r="N72" s="442"/>
      <c r="O72" s="509"/>
    </row>
    <row r="73" spans="2:15" s="3" customFormat="1" ht="21" customHeight="1" x14ac:dyDescent="0.2">
      <c r="B73" s="51"/>
      <c r="C73" s="518" t="s">
        <v>300</v>
      </c>
      <c r="D73" s="519"/>
      <c r="E73" s="519"/>
      <c r="F73" s="519"/>
      <c r="G73" s="519"/>
      <c r="H73" s="519"/>
      <c r="I73" s="519"/>
      <c r="J73" s="519"/>
      <c r="K73" s="519"/>
      <c r="L73" s="519"/>
      <c r="M73" s="519"/>
      <c r="N73" s="519"/>
      <c r="O73" s="520"/>
    </row>
    <row r="74" spans="2:15" s="3" customFormat="1" ht="45.75" customHeight="1" x14ac:dyDescent="0.2">
      <c r="B74" s="51">
        <f>IF(J74="X",1,0)</f>
        <v>1</v>
      </c>
      <c r="C74" s="60" t="s">
        <v>301</v>
      </c>
      <c r="D74" s="440" t="s">
        <v>302</v>
      </c>
      <c r="E74" s="440"/>
      <c r="F74" s="440"/>
      <c r="G74" s="440"/>
      <c r="H74" s="440"/>
      <c r="I74" s="42" t="s">
        <v>303</v>
      </c>
      <c r="J74" s="67" t="s">
        <v>240</v>
      </c>
      <c r="K74" s="81"/>
      <c r="L74" s="81"/>
      <c r="M74" s="441"/>
      <c r="N74" s="442"/>
      <c r="O74" s="505">
        <f>SUM(B74:B77)</f>
        <v>4</v>
      </c>
    </row>
    <row r="75" spans="2:15" s="3" customFormat="1" ht="26.25" customHeight="1" x14ac:dyDescent="0.25">
      <c r="B75" s="51">
        <f t="shared" ref="B75:B83" si="2">IF(J75="X",1,0)</f>
        <v>1</v>
      </c>
      <c r="C75" s="57" t="s">
        <v>304</v>
      </c>
      <c r="D75" s="475" t="s">
        <v>305</v>
      </c>
      <c r="E75" s="475"/>
      <c r="F75" s="475"/>
      <c r="G75" s="475"/>
      <c r="H75" s="475"/>
      <c r="I75" s="42" t="s">
        <v>306</v>
      </c>
      <c r="J75" s="58" t="s">
        <v>240</v>
      </c>
      <c r="K75" s="82"/>
      <c r="L75" s="82"/>
      <c r="M75" s="441"/>
      <c r="N75" s="442"/>
      <c r="O75" s="506"/>
    </row>
    <row r="76" spans="2:15" s="3" customFormat="1" ht="30.75" customHeight="1" x14ac:dyDescent="0.25">
      <c r="B76" s="51">
        <f t="shared" si="2"/>
        <v>1</v>
      </c>
      <c r="C76" s="60" t="s">
        <v>307</v>
      </c>
      <c r="D76" s="440" t="s">
        <v>308</v>
      </c>
      <c r="E76" s="440"/>
      <c r="F76" s="440"/>
      <c r="G76" s="440"/>
      <c r="H76" s="440"/>
      <c r="I76" s="42" t="s">
        <v>306</v>
      </c>
      <c r="J76" s="58" t="s">
        <v>240</v>
      </c>
      <c r="K76" s="82"/>
      <c r="L76" s="82"/>
      <c r="M76" s="441"/>
      <c r="N76" s="442"/>
      <c r="O76" s="506"/>
    </row>
    <row r="77" spans="2:15" s="3" customFormat="1" ht="31.5" customHeight="1" x14ac:dyDescent="0.25">
      <c r="B77" s="51">
        <f t="shared" si="2"/>
        <v>1</v>
      </c>
      <c r="C77" s="57" t="s">
        <v>309</v>
      </c>
      <c r="D77" s="475" t="s">
        <v>310</v>
      </c>
      <c r="E77" s="475"/>
      <c r="F77" s="475"/>
      <c r="G77" s="475"/>
      <c r="H77" s="475"/>
      <c r="I77" s="42" t="s">
        <v>306</v>
      </c>
      <c r="J77" s="58" t="s">
        <v>240</v>
      </c>
      <c r="K77" s="82"/>
      <c r="L77" s="82"/>
      <c r="M77" s="441"/>
      <c r="N77" s="442"/>
      <c r="O77" s="509"/>
    </row>
    <row r="78" spans="2:15" s="3" customFormat="1" ht="20.25" customHeight="1" x14ac:dyDescent="0.2">
      <c r="B78" s="51"/>
      <c r="C78" s="524" t="s">
        <v>311</v>
      </c>
      <c r="D78" s="525"/>
      <c r="E78" s="525"/>
      <c r="F78" s="525"/>
      <c r="G78" s="525"/>
      <c r="H78" s="525"/>
      <c r="I78" s="525"/>
      <c r="J78" s="525"/>
      <c r="K78" s="525"/>
      <c r="L78" s="525"/>
      <c r="M78" s="525"/>
      <c r="N78" s="525"/>
      <c r="O78" s="526"/>
    </row>
    <row r="79" spans="2:15" s="3" customFormat="1" ht="30.75" customHeight="1" x14ac:dyDescent="0.25">
      <c r="B79" s="51">
        <f t="shared" si="2"/>
        <v>1</v>
      </c>
      <c r="C79" s="57" t="s">
        <v>312</v>
      </c>
      <c r="D79" s="440" t="s">
        <v>313</v>
      </c>
      <c r="E79" s="440"/>
      <c r="F79" s="440"/>
      <c r="G79" s="440"/>
      <c r="H79" s="440"/>
      <c r="I79" s="42" t="s">
        <v>306</v>
      </c>
      <c r="J79" s="58" t="s">
        <v>240</v>
      </c>
      <c r="K79" s="83"/>
      <c r="L79" s="83"/>
      <c r="M79" s="441"/>
      <c r="N79" s="442"/>
      <c r="O79" s="505">
        <f>B79+B80</f>
        <v>2</v>
      </c>
    </row>
    <row r="80" spans="2:15" s="3" customFormat="1" ht="30.75" customHeight="1" x14ac:dyDescent="0.25">
      <c r="B80" s="51">
        <f t="shared" si="2"/>
        <v>1</v>
      </c>
      <c r="C80" s="57" t="s">
        <v>314</v>
      </c>
      <c r="D80" s="440" t="s">
        <v>315</v>
      </c>
      <c r="E80" s="440"/>
      <c r="F80" s="440"/>
      <c r="G80" s="440"/>
      <c r="H80" s="440"/>
      <c r="I80" s="42" t="s">
        <v>306</v>
      </c>
      <c r="J80" s="58" t="s">
        <v>240</v>
      </c>
      <c r="K80" s="83"/>
      <c r="L80" s="83"/>
      <c r="M80" s="441"/>
      <c r="N80" s="442"/>
      <c r="O80" s="509"/>
    </row>
    <row r="81" spans="2:17" s="3" customFormat="1" ht="20.25" customHeight="1" x14ac:dyDescent="0.2">
      <c r="B81" s="51"/>
      <c r="C81" s="524" t="s">
        <v>316</v>
      </c>
      <c r="D81" s="525"/>
      <c r="E81" s="525"/>
      <c r="F81" s="525"/>
      <c r="G81" s="525"/>
      <c r="H81" s="525"/>
      <c r="I81" s="525"/>
      <c r="J81" s="525"/>
      <c r="K81" s="525"/>
      <c r="L81" s="525"/>
      <c r="M81" s="525"/>
      <c r="N81" s="525"/>
      <c r="O81" s="526"/>
    </row>
    <row r="82" spans="2:17" s="3" customFormat="1" ht="42" customHeight="1" x14ac:dyDescent="0.2">
      <c r="B82" s="51">
        <f t="shared" si="2"/>
        <v>1</v>
      </c>
      <c r="C82" s="57" t="s">
        <v>317</v>
      </c>
      <c r="D82" s="440" t="s">
        <v>318</v>
      </c>
      <c r="E82" s="440"/>
      <c r="F82" s="440"/>
      <c r="G82" s="440"/>
      <c r="H82" s="440"/>
      <c r="I82" s="42" t="s">
        <v>319</v>
      </c>
      <c r="J82" s="58" t="s">
        <v>240</v>
      </c>
      <c r="K82" s="59"/>
      <c r="L82" s="59"/>
      <c r="M82" s="441"/>
      <c r="N82" s="442"/>
      <c r="O82" s="505">
        <f>SUM(B82:B83)</f>
        <v>2</v>
      </c>
    </row>
    <row r="83" spans="2:17" s="3" customFormat="1" ht="39" customHeight="1" x14ac:dyDescent="0.2">
      <c r="B83" s="51">
        <f t="shared" si="2"/>
        <v>1</v>
      </c>
      <c r="C83" s="57" t="s">
        <v>320</v>
      </c>
      <c r="D83" s="440" t="s">
        <v>321</v>
      </c>
      <c r="E83" s="440"/>
      <c r="F83" s="440"/>
      <c r="G83" s="440"/>
      <c r="H83" s="440"/>
      <c r="I83" s="42" t="s">
        <v>319</v>
      </c>
      <c r="J83" s="59" t="s">
        <v>240</v>
      </c>
      <c r="K83" s="59"/>
      <c r="L83" s="59"/>
      <c r="M83" s="441"/>
      <c r="N83" s="442"/>
      <c r="O83" s="509"/>
    </row>
    <row r="84" spans="2:17" s="3" customFormat="1" ht="31.5" customHeight="1" x14ac:dyDescent="0.2">
      <c r="B84" s="51"/>
      <c r="C84" s="524" t="s">
        <v>322</v>
      </c>
      <c r="D84" s="525"/>
      <c r="E84" s="525"/>
      <c r="F84" s="525"/>
      <c r="G84" s="525"/>
      <c r="H84" s="525"/>
      <c r="I84" s="525"/>
      <c r="J84" s="525"/>
      <c r="K84" s="525"/>
      <c r="L84" s="525"/>
      <c r="M84" s="525"/>
      <c r="N84" s="525"/>
      <c r="O84" s="526"/>
    </row>
    <row r="85" spans="2:17" s="3" customFormat="1" ht="134.25" customHeight="1" x14ac:dyDescent="0.25">
      <c r="B85" s="51">
        <f>IF(J85="X",1,0)</f>
        <v>1</v>
      </c>
      <c r="C85" s="73" t="s">
        <v>323</v>
      </c>
      <c r="D85" s="447" t="s">
        <v>324</v>
      </c>
      <c r="E85" s="447"/>
      <c r="F85" s="447"/>
      <c r="G85" s="447"/>
      <c r="H85" s="447"/>
      <c r="I85" s="74" t="s">
        <v>325</v>
      </c>
      <c r="J85" s="75" t="s">
        <v>240</v>
      </c>
      <c r="K85" s="84"/>
      <c r="L85" s="84"/>
      <c r="M85" s="513"/>
      <c r="N85" s="514"/>
      <c r="O85" s="65">
        <f>B85</f>
        <v>1</v>
      </c>
    </row>
    <row r="86" spans="2:17" s="3" customFormat="1" ht="19.5" customHeight="1" x14ac:dyDescent="0.2">
      <c r="B86" s="51"/>
      <c r="C86" s="497">
        <v>7</v>
      </c>
      <c r="D86" s="502" t="s">
        <v>326</v>
      </c>
      <c r="E86" s="502"/>
      <c r="F86" s="502"/>
      <c r="G86" s="502"/>
      <c r="H86" s="502"/>
      <c r="I86" s="438" t="s">
        <v>231</v>
      </c>
      <c r="J86" s="501" t="s">
        <v>232</v>
      </c>
      <c r="K86" s="501"/>
      <c r="L86" s="501"/>
      <c r="M86" s="434" t="s">
        <v>233</v>
      </c>
      <c r="N86" s="435"/>
      <c r="O86" s="567" t="str">
        <f>(O90+O94+O100)&amp;"%"</f>
        <v>25%</v>
      </c>
    </row>
    <row r="87" spans="2:17" s="3" customFormat="1" ht="14.25" customHeight="1" x14ac:dyDescent="0.2">
      <c r="B87" s="51"/>
      <c r="C87" s="498"/>
      <c r="D87" s="503"/>
      <c r="E87" s="503"/>
      <c r="F87" s="503"/>
      <c r="G87" s="503"/>
      <c r="H87" s="503"/>
      <c r="I87" s="591"/>
      <c r="J87" s="545" t="s">
        <v>234</v>
      </c>
      <c r="K87" s="547" t="s">
        <v>327</v>
      </c>
      <c r="L87" s="598" t="s">
        <v>236</v>
      </c>
      <c r="M87" s="609"/>
      <c r="N87" s="610"/>
      <c r="O87" s="600"/>
      <c r="Q87" s="77" t="s">
        <v>284</v>
      </c>
    </row>
    <row r="88" spans="2:17" s="3" customFormat="1" ht="7.5" customHeight="1" x14ac:dyDescent="0.2">
      <c r="B88" s="51"/>
      <c r="C88" s="499"/>
      <c r="D88" s="504"/>
      <c r="E88" s="504"/>
      <c r="F88" s="504"/>
      <c r="G88" s="504"/>
      <c r="H88" s="504"/>
      <c r="I88" s="592"/>
      <c r="J88" s="546"/>
      <c r="K88" s="548"/>
      <c r="L88" s="599"/>
      <c r="M88" s="611"/>
      <c r="N88" s="612"/>
      <c r="O88" s="568"/>
    </row>
    <row r="89" spans="2:17" s="3" customFormat="1" ht="20.25" customHeight="1" x14ac:dyDescent="0.2">
      <c r="B89" s="51"/>
      <c r="C89" s="556" t="s">
        <v>328</v>
      </c>
      <c r="D89" s="556"/>
      <c r="E89" s="556"/>
      <c r="F89" s="556"/>
      <c r="G89" s="556"/>
      <c r="H89" s="556"/>
      <c r="I89" s="556"/>
      <c r="J89" s="556"/>
      <c r="K89" s="556"/>
      <c r="L89" s="556"/>
      <c r="M89" s="556"/>
      <c r="N89" s="556"/>
      <c r="O89" s="557"/>
    </row>
    <row r="90" spans="2:17" s="3" customFormat="1" ht="42" customHeight="1" x14ac:dyDescent="0.2">
      <c r="B90" s="51">
        <f>IF(K90="X",10/3,0)</f>
        <v>3.3333333333333335</v>
      </c>
      <c r="C90" s="70" t="s">
        <v>329</v>
      </c>
      <c r="D90" s="452" t="s">
        <v>330</v>
      </c>
      <c r="E90" s="452"/>
      <c r="F90" s="452"/>
      <c r="G90" s="452"/>
      <c r="H90" s="452"/>
      <c r="I90" s="53" t="s">
        <v>331</v>
      </c>
      <c r="J90" s="71"/>
      <c r="K90" s="72" t="s">
        <v>240</v>
      </c>
      <c r="L90" s="72"/>
      <c r="M90" s="528"/>
      <c r="N90" s="529"/>
      <c r="O90" s="505">
        <f>B90+B91+B92</f>
        <v>10</v>
      </c>
    </row>
    <row r="91" spans="2:17" s="3" customFormat="1" ht="42" customHeight="1" x14ac:dyDescent="0.2">
      <c r="B91" s="51">
        <f>IF(K91="X",10/3,0)</f>
        <v>3.3333333333333335</v>
      </c>
      <c r="C91" s="57" t="s">
        <v>332</v>
      </c>
      <c r="D91" s="440" t="s">
        <v>333</v>
      </c>
      <c r="E91" s="440"/>
      <c r="F91" s="440"/>
      <c r="G91" s="440"/>
      <c r="H91" s="440"/>
      <c r="I91" s="42" t="s">
        <v>331</v>
      </c>
      <c r="J91" s="58"/>
      <c r="K91" s="59" t="s">
        <v>240</v>
      </c>
      <c r="L91" s="59"/>
      <c r="M91" s="441"/>
      <c r="N91" s="442"/>
      <c r="O91" s="506"/>
    </row>
    <row r="92" spans="2:17" s="3" customFormat="1" ht="87.75" customHeight="1" x14ac:dyDescent="0.2">
      <c r="B92" s="51">
        <f>IF(K92="X",10/3,0)</f>
        <v>3.3333333333333335</v>
      </c>
      <c r="C92" s="57" t="s">
        <v>334</v>
      </c>
      <c r="D92" s="440" t="s">
        <v>335</v>
      </c>
      <c r="E92" s="440"/>
      <c r="F92" s="440"/>
      <c r="G92" s="440"/>
      <c r="H92" s="440"/>
      <c r="I92" s="42" t="s">
        <v>331</v>
      </c>
      <c r="J92" s="58"/>
      <c r="K92" s="59" t="s">
        <v>240</v>
      </c>
      <c r="L92" s="59"/>
      <c r="M92" s="441"/>
      <c r="N92" s="442"/>
      <c r="O92" s="509"/>
    </row>
    <row r="93" spans="2:17" s="3" customFormat="1" ht="27.75" customHeight="1" x14ac:dyDescent="0.2">
      <c r="B93" s="51"/>
      <c r="C93" s="524" t="s">
        <v>336</v>
      </c>
      <c r="D93" s="525"/>
      <c r="E93" s="525"/>
      <c r="F93" s="525"/>
      <c r="G93" s="525"/>
      <c r="H93" s="525"/>
      <c r="I93" s="525"/>
      <c r="J93" s="525"/>
      <c r="K93" s="525"/>
      <c r="L93" s="525"/>
      <c r="M93" s="525"/>
      <c r="N93" s="525"/>
      <c r="O93" s="526"/>
    </row>
    <row r="94" spans="2:17" s="3" customFormat="1" ht="30.75" customHeight="1" x14ac:dyDescent="0.25">
      <c r="B94" s="51">
        <f>IF(J94="X",2,0)</f>
        <v>2</v>
      </c>
      <c r="C94" s="57" t="s">
        <v>337</v>
      </c>
      <c r="D94" s="440" t="s">
        <v>338</v>
      </c>
      <c r="E94" s="440"/>
      <c r="F94" s="440"/>
      <c r="G94" s="440"/>
      <c r="H94" s="440"/>
      <c r="I94" s="42" t="s">
        <v>331</v>
      </c>
      <c r="J94" s="58" t="s">
        <v>240</v>
      </c>
      <c r="K94" s="83"/>
      <c r="L94" s="83"/>
      <c r="M94" s="448"/>
      <c r="N94" s="449"/>
      <c r="O94" s="505">
        <f>B94+B95+B96+B97+B98</f>
        <v>10</v>
      </c>
    </row>
    <row r="95" spans="2:17" s="3" customFormat="1" ht="21.75" customHeight="1" x14ac:dyDescent="0.25">
      <c r="B95" s="51">
        <f t="shared" ref="B95:B98" si="3">IF(J95="X",2,0)</f>
        <v>2</v>
      </c>
      <c r="C95" s="57" t="s">
        <v>339</v>
      </c>
      <c r="D95" s="440" t="s">
        <v>340</v>
      </c>
      <c r="E95" s="440"/>
      <c r="F95" s="440"/>
      <c r="G95" s="440"/>
      <c r="H95" s="440"/>
      <c r="I95" s="42" t="s">
        <v>331</v>
      </c>
      <c r="J95" s="58" t="s">
        <v>240</v>
      </c>
      <c r="K95" s="83"/>
      <c r="L95" s="83"/>
      <c r="M95" s="448"/>
      <c r="N95" s="449"/>
      <c r="O95" s="506"/>
    </row>
    <row r="96" spans="2:17" s="3" customFormat="1" ht="23.25" customHeight="1" x14ac:dyDescent="0.25">
      <c r="B96" s="51">
        <f t="shared" si="3"/>
        <v>2</v>
      </c>
      <c r="C96" s="57" t="s">
        <v>341</v>
      </c>
      <c r="D96" s="440" t="s">
        <v>342</v>
      </c>
      <c r="E96" s="440"/>
      <c r="F96" s="440"/>
      <c r="G96" s="440"/>
      <c r="H96" s="440"/>
      <c r="I96" s="42" t="s">
        <v>331</v>
      </c>
      <c r="J96" s="58" t="s">
        <v>240</v>
      </c>
      <c r="K96" s="83"/>
      <c r="L96" s="83"/>
      <c r="M96" s="448"/>
      <c r="N96" s="449"/>
      <c r="O96" s="506"/>
    </row>
    <row r="97" spans="2:17" s="3" customFormat="1" ht="23.25" customHeight="1" x14ac:dyDescent="0.25">
      <c r="B97" s="51">
        <f t="shared" si="3"/>
        <v>2</v>
      </c>
      <c r="C97" s="57" t="s">
        <v>343</v>
      </c>
      <c r="D97" s="440" t="s">
        <v>344</v>
      </c>
      <c r="E97" s="440"/>
      <c r="F97" s="440"/>
      <c r="G97" s="440"/>
      <c r="H97" s="440"/>
      <c r="I97" s="42" t="s">
        <v>331</v>
      </c>
      <c r="J97" s="58" t="s">
        <v>240</v>
      </c>
      <c r="K97" s="83"/>
      <c r="L97" s="83"/>
      <c r="M97" s="448"/>
      <c r="N97" s="449"/>
      <c r="O97" s="506"/>
    </row>
    <row r="98" spans="2:17" s="3" customFormat="1" ht="28.5" customHeight="1" x14ac:dyDescent="0.25">
      <c r="B98" s="51">
        <f t="shared" si="3"/>
        <v>2</v>
      </c>
      <c r="C98" s="61" t="s">
        <v>345</v>
      </c>
      <c r="D98" s="500" t="s">
        <v>346</v>
      </c>
      <c r="E98" s="500"/>
      <c r="F98" s="500"/>
      <c r="G98" s="500"/>
      <c r="H98" s="500"/>
      <c r="I98" s="62" t="s">
        <v>331</v>
      </c>
      <c r="J98" s="63" t="s">
        <v>240</v>
      </c>
      <c r="K98" s="85"/>
      <c r="L98" s="85"/>
      <c r="M98" s="445"/>
      <c r="N98" s="446"/>
      <c r="O98" s="506"/>
    </row>
    <row r="99" spans="2:17" s="3" customFormat="1" ht="30.75" customHeight="1" x14ac:dyDescent="0.2">
      <c r="B99" s="51"/>
      <c r="C99" s="613" t="s">
        <v>347</v>
      </c>
      <c r="D99" s="613"/>
      <c r="E99" s="613"/>
      <c r="F99" s="613"/>
      <c r="G99" s="613"/>
      <c r="H99" s="613"/>
      <c r="I99" s="613"/>
      <c r="J99" s="614"/>
      <c r="K99" s="614"/>
      <c r="L99" s="614"/>
      <c r="M99" s="614"/>
      <c r="N99" s="614"/>
      <c r="O99" s="613"/>
    </row>
    <row r="100" spans="2:17" s="3" customFormat="1" ht="42.75" customHeight="1" x14ac:dyDescent="0.2">
      <c r="B100" s="51">
        <f>IF(K100="X",2.5,0)</f>
        <v>2.5</v>
      </c>
      <c r="C100" s="70" t="s">
        <v>348</v>
      </c>
      <c r="D100" s="452" t="s">
        <v>349</v>
      </c>
      <c r="E100" s="452"/>
      <c r="F100" s="452"/>
      <c r="G100" s="452"/>
      <c r="H100" s="452"/>
      <c r="I100" s="86" t="s">
        <v>331</v>
      </c>
      <c r="J100" s="87"/>
      <c r="K100" s="88" t="s">
        <v>240</v>
      </c>
      <c r="L100" s="88"/>
      <c r="M100" s="607"/>
      <c r="N100" s="608"/>
      <c r="O100" s="565">
        <f>B100+B101</f>
        <v>5</v>
      </c>
    </row>
    <row r="101" spans="2:17" s="3" customFormat="1" ht="32.25" customHeight="1" x14ac:dyDescent="0.2">
      <c r="B101" s="51">
        <f>IF(J101="X",2.5,0)</f>
        <v>2.5</v>
      </c>
      <c r="C101" s="61" t="s">
        <v>350</v>
      </c>
      <c r="D101" s="500" t="s">
        <v>351</v>
      </c>
      <c r="E101" s="500"/>
      <c r="F101" s="500"/>
      <c r="G101" s="500"/>
      <c r="H101" s="500"/>
      <c r="I101" s="89" t="s">
        <v>331</v>
      </c>
      <c r="J101" s="90" t="s">
        <v>240</v>
      </c>
      <c r="K101" s="76"/>
      <c r="L101" s="76"/>
      <c r="M101" s="627"/>
      <c r="N101" s="628"/>
      <c r="O101" s="566"/>
    </row>
    <row r="102" spans="2:17" s="3" customFormat="1" ht="19.5" customHeight="1" x14ac:dyDescent="0.2">
      <c r="B102" s="51"/>
      <c r="C102" s="497">
        <v>8</v>
      </c>
      <c r="D102" s="502" t="s">
        <v>352</v>
      </c>
      <c r="E102" s="502"/>
      <c r="F102" s="502"/>
      <c r="G102" s="502"/>
      <c r="H102" s="502"/>
      <c r="I102" s="502" t="s">
        <v>231</v>
      </c>
      <c r="J102" s="501" t="s">
        <v>232</v>
      </c>
      <c r="K102" s="501"/>
      <c r="L102" s="501"/>
      <c r="M102" s="434" t="s">
        <v>233</v>
      </c>
      <c r="N102" s="435"/>
      <c r="O102" s="587" t="str">
        <f>O106&amp;"%"</f>
        <v>40%</v>
      </c>
    </row>
    <row r="103" spans="2:17" s="3" customFormat="1" ht="13.5" customHeight="1" x14ac:dyDescent="0.2">
      <c r="B103" s="51"/>
      <c r="C103" s="498"/>
      <c r="D103" s="503"/>
      <c r="E103" s="503"/>
      <c r="F103" s="503"/>
      <c r="G103" s="503"/>
      <c r="H103" s="503"/>
      <c r="I103" s="503"/>
      <c r="J103" s="598"/>
      <c r="K103" s="598"/>
      <c r="L103" s="598"/>
      <c r="M103" s="609"/>
      <c r="N103" s="610"/>
      <c r="O103" s="588"/>
    </row>
    <row r="104" spans="2:17" s="3" customFormat="1" ht="24" customHeight="1" x14ac:dyDescent="0.2">
      <c r="B104" s="51"/>
      <c r="C104" s="517"/>
      <c r="D104" s="629"/>
      <c r="E104" s="629"/>
      <c r="F104" s="629"/>
      <c r="G104" s="629"/>
      <c r="H104" s="629"/>
      <c r="I104" s="629"/>
      <c r="J104" s="48" t="s">
        <v>234</v>
      </c>
      <c r="K104" s="49" t="s">
        <v>235</v>
      </c>
      <c r="L104" s="50" t="s">
        <v>236</v>
      </c>
      <c r="M104" s="436"/>
      <c r="N104" s="437"/>
      <c r="O104" s="589"/>
      <c r="Q104" s="77" t="s">
        <v>353</v>
      </c>
    </row>
    <row r="105" spans="2:17" s="3" customFormat="1" ht="32.25" customHeight="1" x14ac:dyDescent="0.2">
      <c r="B105" s="51"/>
      <c r="C105" s="595" t="s">
        <v>354</v>
      </c>
      <c r="D105" s="596"/>
      <c r="E105" s="596"/>
      <c r="F105" s="596"/>
      <c r="G105" s="596"/>
      <c r="H105" s="596"/>
      <c r="I105" s="596"/>
      <c r="J105" s="596"/>
      <c r="K105" s="596"/>
      <c r="L105" s="596"/>
      <c r="M105" s="596"/>
      <c r="N105" s="596"/>
      <c r="O105" s="597"/>
    </row>
    <row r="106" spans="2:17" s="3" customFormat="1" ht="35.25" customHeight="1" x14ac:dyDescent="0.2">
      <c r="B106" s="51">
        <f>IF(J106="X",8,0)</f>
        <v>8</v>
      </c>
      <c r="C106" s="57" t="s">
        <v>355</v>
      </c>
      <c r="D106" s="440" t="s">
        <v>356</v>
      </c>
      <c r="E106" s="440"/>
      <c r="F106" s="440"/>
      <c r="G106" s="440"/>
      <c r="H106" s="440"/>
      <c r="I106" s="42" t="s">
        <v>357</v>
      </c>
      <c r="J106" s="68" t="s">
        <v>240</v>
      </c>
      <c r="K106" s="68"/>
      <c r="L106" s="68"/>
      <c r="M106" s="441"/>
      <c r="N106" s="442"/>
      <c r="O106" s="505">
        <f>SUM(B106:B110)</f>
        <v>40</v>
      </c>
    </row>
    <row r="107" spans="2:17" s="3" customFormat="1" ht="29.25" customHeight="1" x14ac:dyDescent="0.2">
      <c r="B107" s="51">
        <f>IF(J107="X",8,0)</f>
        <v>8</v>
      </c>
      <c r="C107" s="57" t="s">
        <v>358</v>
      </c>
      <c r="D107" s="440" t="s">
        <v>359</v>
      </c>
      <c r="E107" s="440"/>
      <c r="F107" s="440"/>
      <c r="G107" s="440"/>
      <c r="H107" s="440"/>
      <c r="I107" s="42" t="s">
        <v>357</v>
      </c>
      <c r="J107" s="68" t="s">
        <v>240</v>
      </c>
      <c r="K107" s="68"/>
      <c r="L107" s="68"/>
      <c r="M107" s="441"/>
      <c r="N107" s="442"/>
      <c r="O107" s="506"/>
    </row>
    <row r="108" spans="2:17" s="3" customFormat="1" ht="30" customHeight="1" x14ac:dyDescent="0.2">
      <c r="B108" s="51">
        <f>IF(J108="X",8,0)</f>
        <v>8</v>
      </c>
      <c r="C108" s="57" t="s">
        <v>360</v>
      </c>
      <c r="D108" s="440" t="s">
        <v>361</v>
      </c>
      <c r="E108" s="440"/>
      <c r="F108" s="440"/>
      <c r="G108" s="440"/>
      <c r="H108" s="440"/>
      <c r="I108" s="42" t="s">
        <v>357</v>
      </c>
      <c r="J108" s="59" t="s">
        <v>240</v>
      </c>
      <c r="K108" s="59"/>
      <c r="L108" s="59"/>
      <c r="M108" s="441"/>
      <c r="N108" s="442"/>
      <c r="O108" s="506"/>
    </row>
    <row r="109" spans="2:17" s="3" customFormat="1" ht="30" customHeight="1" x14ac:dyDescent="0.2">
      <c r="B109" s="51">
        <f>IF(J109="X",8,0)</f>
        <v>8</v>
      </c>
      <c r="C109" s="57" t="s">
        <v>362</v>
      </c>
      <c r="D109" s="440" t="s">
        <v>363</v>
      </c>
      <c r="E109" s="440"/>
      <c r="F109" s="440"/>
      <c r="G109" s="440"/>
      <c r="H109" s="440"/>
      <c r="I109" s="42" t="s">
        <v>357</v>
      </c>
      <c r="J109" s="59" t="s">
        <v>240</v>
      </c>
      <c r="K109" s="59"/>
      <c r="L109" s="59"/>
      <c r="M109" s="441"/>
      <c r="N109" s="442"/>
      <c r="O109" s="506"/>
    </row>
    <row r="110" spans="2:17" s="3" customFormat="1" ht="118.5" customHeight="1" x14ac:dyDescent="0.2">
      <c r="B110" s="51">
        <f>IF(J110="X",8,0)</f>
        <v>8</v>
      </c>
      <c r="C110" s="61" t="s">
        <v>364</v>
      </c>
      <c r="D110" s="500" t="s">
        <v>365</v>
      </c>
      <c r="E110" s="500"/>
      <c r="F110" s="500"/>
      <c r="G110" s="500"/>
      <c r="H110" s="500"/>
      <c r="I110" s="62" t="s">
        <v>357</v>
      </c>
      <c r="J110" s="64" t="s">
        <v>240</v>
      </c>
      <c r="K110" s="64"/>
      <c r="L110" s="64"/>
      <c r="M110" s="450"/>
      <c r="N110" s="451"/>
      <c r="O110" s="506"/>
    </row>
    <row r="111" spans="2:17" s="3" customFormat="1" ht="35.25" customHeight="1" x14ac:dyDescent="0.2">
      <c r="B111" s="51"/>
      <c r="C111" s="497">
        <v>9</v>
      </c>
      <c r="D111" s="438" t="s">
        <v>366</v>
      </c>
      <c r="E111" s="438"/>
      <c r="F111" s="438"/>
      <c r="G111" s="438"/>
      <c r="H111" s="438"/>
      <c r="I111" s="438" t="s">
        <v>231</v>
      </c>
      <c r="J111" s="501" t="s">
        <v>232</v>
      </c>
      <c r="K111" s="501"/>
      <c r="L111" s="501"/>
      <c r="M111" s="434" t="s">
        <v>233</v>
      </c>
      <c r="N111" s="435"/>
      <c r="O111" s="567" t="str">
        <f>(O114+O118+O122)&amp;"%"</f>
        <v>10%</v>
      </c>
      <c r="Q111" s="77"/>
    </row>
    <row r="112" spans="2:17" s="3" customFormat="1" ht="26.25" customHeight="1" x14ac:dyDescent="0.2">
      <c r="B112" s="51"/>
      <c r="C112" s="517"/>
      <c r="D112" s="439"/>
      <c r="E112" s="439"/>
      <c r="F112" s="439"/>
      <c r="G112" s="439"/>
      <c r="H112" s="439"/>
      <c r="I112" s="439"/>
      <c r="J112" s="48" t="s">
        <v>234</v>
      </c>
      <c r="K112" s="49" t="s">
        <v>235</v>
      </c>
      <c r="L112" s="50" t="s">
        <v>236</v>
      </c>
      <c r="M112" s="436"/>
      <c r="N112" s="437"/>
      <c r="O112" s="568"/>
    </row>
    <row r="113" spans="2:17" s="3" customFormat="1" ht="29.25" customHeight="1" x14ac:dyDescent="0.2">
      <c r="B113" s="51"/>
      <c r="C113" s="585" t="s">
        <v>367</v>
      </c>
      <c r="D113" s="586"/>
      <c r="E113" s="586"/>
      <c r="F113" s="586"/>
      <c r="G113" s="586"/>
      <c r="H113" s="586"/>
      <c r="I113" s="586"/>
      <c r="J113" s="91"/>
      <c r="K113" s="91"/>
      <c r="L113" s="91"/>
      <c r="M113" s="630"/>
      <c r="N113" s="631"/>
      <c r="O113" s="632"/>
    </row>
    <row r="114" spans="2:17" s="3" customFormat="1" ht="47.25" customHeight="1" x14ac:dyDescent="0.2">
      <c r="B114" s="51">
        <f>IF(J114="X",4/3,0)</f>
        <v>1.3333333333333333</v>
      </c>
      <c r="C114" s="57" t="s">
        <v>368</v>
      </c>
      <c r="D114" s="475" t="s">
        <v>369</v>
      </c>
      <c r="E114" s="475"/>
      <c r="F114" s="475"/>
      <c r="G114" s="475"/>
      <c r="H114" s="475"/>
      <c r="I114" s="42" t="s">
        <v>370</v>
      </c>
      <c r="J114" s="59" t="s">
        <v>240</v>
      </c>
      <c r="K114" s="59"/>
      <c r="L114" s="59"/>
      <c r="M114" s="441"/>
      <c r="N114" s="442"/>
      <c r="O114" s="604">
        <f>B114+B115+B116</f>
        <v>4</v>
      </c>
    </row>
    <row r="115" spans="2:17" s="3" customFormat="1" ht="32.25" customHeight="1" x14ac:dyDescent="0.2">
      <c r="B115" s="51">
        <f t="shared" ref="B115:B118" si="4">IF(J115="X",4/3,0)</f>
        <v>1.3333333333333333</v>
      </c>
      <c r="C115" s="57" t="s">
        <v>371</v>
      </c>
      <c r="D115" s="475" t="s">
        <v>372</v>
      </c>
      <c r="E115" s="475"/>
      <c r="F115" s="475"/>
      <c r="G115" s="475"/>
      <c r="H115" s="475"/>
      <c r="I115" s="42" t="s">
        <v>370</v>
      </c>
      <c r="J115" s="59" t="s">
        <v>240</v>
      </c>
      <c r="K115" s="59"/>
      <c r="L115" s="59"/>
      <c r="M115" s="441"/>
      <c r="N115" s="442"/>
      <c r="O115" s="605"/>
    </row>
    <row r="116" spans="2:17" s="3" customFormat="1" ht="61.5" customHeight="1" x14ac:dyDescent="0.2">
      <c r="B116" s="51">
        <f t="shared" si="4"/>
        <v>1.3333333333333333</v>
      </c>
      <c r="C116" s="57" t="s">
        <v>373</v>
      </c>
      <c r="D116" s="440" t="s">
        <v>374</v>
      </c>
      <c r="E116" s="440"/>
      <c r="F116" s="440"/>
      <c r="G116" s="440"/>
      <c r="H116" s="440"/>
      <c r="I116" s="42" t="s">
        <v>370</v>
      </c>
      <c r="J116" s="59" t="s">
        <v>240</v>
      </c>
      <c r="K116" s="59"/>
      <c r="L116" s="59"/>
      <c r="M116" s="441"/>
      <c r="N116" s="442"/>
      <c r="O116" s="606"/>
    </row>
    <row r="117" spans="2:17" s="3" customFormat="1" ht="36.75" customHeight="1" x14ac:dyDescent="0.2">
      <c r="B117" s="51"/>
      <c r="C117" s="601" t="s">
        <v>375</v>
      </c>
      <c r="D117" s="602"/>
      <c r="E117" s="602"/>
      <c r="F117" s="602"/>
      <c r="G117" s="602"/>
      <c r="H117" s="602"/>
      <c r="I117" s="602"/>
      <c r="J117" s="602"/>
      <c r="K117" s="602"/>
      <c r="L117" s="602"/>
      <c r="M117" s="602"/>
      <c r="N117" s="602"/>
      <c r="O117" s="603"/>
    </row>
    <row r="118" spans="2:17" s="3" customFormat="1" ht="43.5" customHeight="1" x14ac:dyDescent="0.2">
      <c r="B118" s="51">
        <f t="shared" si="4"/>
        <v>1.3333333333333333</v>
      </c>
      <c r="C118" s="57" t="s">
        <v>376</v>
      </c>
      <c r="D118" s="475" t="s">
        <v>377</v>
      </c>
      <c r="E118" s="475"/>
      <c r="F118" s="475"/>
      <c r="G118" s="475"/>
      <c r="H118" s="475"/>
      <c r="I118" s="42" t="s">
        <v>370</v>
      </c>
      <c r="J118" s="59" t="s">
        <v>240</v>
      </c>
      <c r="K118" s="59"/>
      <c r="L118" s="59"/>
      <c r="M118" s="441"/>
      <c r="N118" s="442"/>
      <c r="O118" s="604">
        <f>B118+B119+B120</f>
        <v>4</v>
      </c>
    </row>
    <row r="119" spans="2:17" s="3" customFormat="1" ht="53.25" customHeight="1" x14ac:dyDescent="0.2">
      <c r="B119" s="51">
        <f>IF(J119="X",4/3,0)</f>
        <v>1.3333333333333333</v>
      </c>
      <c r="C119" s="57" t="s">
        <v>378</v>
      </c>
      <c r="D119" s="440" t="s">
        <v>379</v>
      </c>
      <c r="E119" s="440"/>
      <c r="F119" s="440"/>
      <c r="G119" s="440"/>
      <c r="H119" s="440"/>
      <c r="I119" s="42" t="s">
        <v>370</v>
      </c>
      <c r="J119" s="59" t="s">
        <v>240</v>
      </c>
      <c r="K119" s="59"/>
      <c r="L119" s="59"/>
      <c r="M119" s="441"/>
      <c r="N119" s="442"/>
      <c r="O119" s="605"/>
    </row>
    <row r="120" spans="2:17" s="3" customFormat="1" ht="45.75" customHeight="1" x14ac:dyDescent="0.2">
      <c r="B120" s="51">
        <f>IF(K120="X",4/3,0)</f>
        <v>1.3333333333333333</v>
      </c>
      <c r="C120" s="57" t="s">
        <v>380</v>
      </c>
      <c r="D120" s="440" t="s">
        <v>381</v>
      </c>
      <c r="E120" s="440"/>
      <c r="F120" s="440"/>
      <c r="G120" s="440"/>
      <c r="H120" s="440"/>
      <c r="I120" s="42" t="s">
        <v>370</v>
      </c>
      <c r="J120" s="59"/>
      <c r="K120" s="59" t="s">
        <v>240</v>
      </c>
      <c r="L120" s="59"/>
      <c r="M120" s="441"/>
      <c r="N120" s="442"/>
      <c r="O120" s="606"/>
    </row>
    <row r="121" spans="2:17" s="3" customFormat="1" ht="32.25" customHeight="1" x14ac:dyDescent="0.2">
      <c r="B121" s="51"/>
      <c r="C121" s="494" t="s">
        <v>366</v>
      </c>
      <c r="D121" s="495"/>
      <c r="E121" s="495"/>
      <c r="F121" s="495"/>
      <c r="G121" s="495"/>
      <c r="H121" s="495"/>
      <c r="I121" s="495"/>
      <c r="J121" s="495"/>
      <c r="K121" s="495"/>
      <c r="L121" s="495"/>
      <c r="M121" s="495"/>
      <c r="N121" s="495"/>
      <c r="O121" s="496"/>
    </row>
    <row r="122" spans="2:17" s="3" customFormat="1" ht="41.25" customHeight="1" x14ac:dyDescent="0.2">
      <c r="B122" s="51">
        <f>IF(J122="X",2/3,0)</f>
        <v>0.66666666666666663</v>
      </c>
      <c r="C122" s="57" t="s">
        <v>382</v>
      </c>
      <c r="D122" s="440" t="s">
        <v>383</v>
      </c>
      <c r="E122" s="440"/>
      <c r="F122" s="440"/>
      <c r="G122" s="440"/>
      <c r="H122" s="440"/>
      <c r="I122" s="42" t="s">
        <v>370</v>
      </c>
      <c r="J122" s="59" t="s">
        <v>240</v>
      </c>
      <c r="K122" s="59"/>
      <c r="L122" s="59"/>
      <c r="M122" s="441"/>
      <c r="N122" s="442"/>
      <c r="O122" s="604">
        <f>SUM(B122:B124)</f>
        <v>2</v>
      </c>
    </row>
    <row r="123" spans="2:17" s="3" customFormat="1" ht="32.25" customHeight="1" x14ac:dyDescent="0.2">
      <c r="B123" s="51">
        <f>IF(K123="X",2/3,0)</f>
        <v>0.66666666666666663</v>
      </c>
      <c r="C123" s="57" t="s">
        <v>384</v>
      </c>
      <c r="D123" s="440" t="s">
        <v>385</v>
      </c>
      <c r="E123" s="440"/>
      <c r="F123" s="440"/>
      <c r="G123" s="440"/>
      <c r="H123" s="440"/>
      <c r="I123" s="42" t="s">
        <v>370</v>
      </c>
      <c r="J123" s="68"/>
      <c r="K123" s="68" t="s">
        <v>240</v>
      </c>
      <c r="L123" s="68"/>
      <c r="M123" s="441"/>
      <c r="N123" s="442"/>
      <c r="O123" s="605"/>
    </row>
    <row r="124" spans="2:17" s="3" customFormat="1" ht="41.25" customHeight="1" x14ac:dyDescent="0.2">
      <c r="B124" s="51">
        <f>IF(K124="X",2/3,0)</f>
        <v>0.66666666666666663</v>
      </c>
      <c r="C124" s="73" t="s">
        <v>386</v>
      </c>
      <c r="D124" s="453" t="s">
        <v>387</v>
      </c>
      <c r="E124" s="453"/>
      <c r="F124" s="453"/>
      <c r="G124" s="453"/>
      <c r="H124" s="453"/>
      <c r="I124" s="74" t="s">
        <v>388</v>
      </c>
      <c r="J124" s="76"/>
      <c r="K124" s="76" t="s">
        <v>240</v>
      </c>
      <c r="L124" s="76"/>
      <c r="M124" s="513"/>
      <c r="N124" s="514"/>
      <c r="O124" s="606"/>
    </row>
    <row r="125" spans="2:17" s="3" customFormat="1" ht="35.25" customHeight="1" x14ac:dyDescent="0.2">
      <c r="B125" s="51"/>
      <c r="C125" s="426">
        <v>10</v>
      </c>
      <c r="D125" s="430" t="s">
        <v>389</v>
      </c>
      <c r="E125" s="430"/>
      <c r="F125" s="430"/>
      <c r="G125" s="430"/>
      <c r="H125" s="430"/>
      <c r="I125" s="443" t="s">
        <v>231</v>
      </c>
      <c r="J125" s="555" t="s">
        <v>232</v>
      </c>
      <c r="K125" s="555"/>
      <c r="L125" s="555"/>
      <c r="M125" s="551" t="s">
        <v>233</v>
      </c>
      <c r="N125" s="552"/>
      <c r="O125" s="580" t="str">
        <f>SUM(O127:O133)&amp;"%"</f>
        <v>40%</v>
      </c>
    </row>
    <row r="126" spans="2:17" s="3" customFormat="1" ht="15" customHeight="1" x14ac:dyDescent="0.2">
      <c r="B126" s="51"/>
      <c r="C126" s="493"/>
      <c r="D126" s="431"/>
      <c r="E126" s="431"/>
      <c r="F126" s="431"/>
      <c r="G126" s="431"/>
      <c r="H126" s="431"/>
      <c r="I126" s="444"/>
      <c r="J126" s="92" t="s">
        <v>234</v>
      </c>
      <c r="K126" s="93" t="s">
        <v>235</v>
      </c>
      <c r="L126" s="94" t="s">
        <v>236</v>
      </c>
      <c r="M126" s="476"/>
      <c r="N126" s="296"/>
      <c r="O126" s="580"/>
      <c r="Q126" s="77" t="s">
        <v>390</v>
      </c>
    </row>
    <row r="127" spans="2:17" s="3" customFormat="1" ht="31.5" customHeight="1" x14ac:dyDescent="0.2">
      <c r="B127" s="51">
        <f>IF(J127="X",10,0)</f>
        <v>10</v>
      </c>
      <c r="C127" s="57" t="s">
        <v>391</v>
      </c>
      <c r="D127" s="440" t="s">
        <v>392</v>
      </c>
      <c r="E127" s="440"/>
      <c r="F127" s="440"/>
      <c r="G127" s="440"/>
      <c r="H127" s="440"/>
      <c r="I127" s="42" t="s">
        <v>393</v>
      </c>
      <c r="J127" s="59" t="s">
        <v>240</v>
      </c>
      <c r="K127" s="59"/>
      <c r="L127" s="59"/>
      <c r="M127" s="441"/>
      <c r="N127" s="442"/>
      <c r="O127" s="56">
        <f>IF(J127="X",10,0)</f>
        <v>10</v>
      </c>
    </row>
    <row r="128" spans="2:17" s="3" customFormat="1" ht="27.75" customHeight="1" x14ac:dyDescent="0.2">
      <c r="B128" s="51">
        <f>IF(J128="X",5,0)</f>
        <v>5</v>
      </c>
      <c r="C128" s="57" t="s">
        <v>394</v>
      </c>
      <c r="D128" s="440" t="s">
        <v>395</v>
      </c>
      <c r="E128" s="440"/>
      <c r="F128" s="440"/>
      <c r="G128" s="440"/>
      <c r="H128" s="440"/>
      <c r="I128" s="42" t="s">
        <v>393</v>
      </c>
      <c r="J128" s="59" t="s">
        <v>240</v>
      </c>
      <c r="K128" s="59"/>
      <c r="L128" s="59"/>
      <c r="M128" s="441"/>
      <c r="N128" s="442"/>
      <c r="O128" s="56">
        <f t="shared" ref="O128:O133" si="5">IF(J128="X",5,0)</f>
        <v>5</v>
      </c>
    </row>
    <row r="129" spans="2:15" s="3" customFormat="1" ht="27" customHeight="1" x14ac:dyDescent="0.2">
      <c r="B129" s="51">
        <f t="shared" ref="B129:B133" si="6">IF(J129="X",5,0)</f>
        <v>5</v>
      </c>
      <c r="C129" s="57" t="s">
        <v>396</v>
      </c>
      <c r="D129" s="440" t="s">
        <v>397</v>
      </c>
      <c r="E129" s="440"/>
      <c r="F129" s="440"/>
      <c r="G129" s="440"/>
      <c r="H129" s="440"/>
      <c r="I129" s="42" t="s">
        <v>393</v>
      </c>
      <c r="J129" s="59" t="s">
        <v>240</v>
      </c>
      <c r="K129" s="59"/>
      <c r="L129" s="59"/>
      <c r="M129" s="441"/>
      <c r="N129" s="442"/>
      <c r="O129" s="56">
        <f t="shared" si="5"/>
        <v>5</v>
      </c>
    </row>
    <row r="130" spans="2:15" s="3" customFormat="1" ht="21.75" customHeight="1" x14ac:dyDescent="0.2">
      <c r="B130" s="51">
        <f t="shared" si="6"/>
        <v>5</v>
      </c>
      <c r="C130" s="57" t="s">
        <v>398</v>
      </c>
      <c r="D130" s="440" t="s">
        <v>399</v>
      </c>
      <c r="E130" s="440"/>
      <c r="F130" s="440"/>
      <c r="G130" s="440"/>
      <c r="H130" s="440"/>
      <c r="I130" s="42" t="s">
        <v>393</v>
      </c>
      <c r="J130" s="59" t="s">
        <v>240</v>
      </c>
      <c r="K130" s="59"/>
      <c r="L130" s="59"/>
      <c r="M130" s="441"/>
      <c r="N130" s="442"/>
      <c r="O130" s="56">
        <f t="shared" si="5"/>
        <v>5</v>
      </c>
    </row>
    <row r="131" spans="2:15" s="3" customFormat="1" ht="23.25" customHeight="1" x14ac:dyDescent="0.2">
      <c r="B131" s="51">
        <f t="shared" si="6"/>
        <v>5</v>
      </c>
      <c r="C131" s="57" t="s">
        <v>400</v>
      </c>
      <c r="D131" s="440" t="s">
        <v>401</v>
      </c>
      <c r="E131" s="440"/>
      <c r="F131" s="440"/>
      <c r="G131" s="440"/>
      <c r="H131" s="440"/>
      <c r="I131" s="42" t="s">
        <v>393</v>
      </c>
      <c r="J131" s="59" t="s">
        <v>240</v>
      </c>
      <c r="K131" s="59"/>
      <c r="L131" s="59"/>
      <c r="M131" s="441"/>
      <c r="N131" s="442"/>
      <c r="O131" s="56">
        <f t="shared" si="5"/>
        <v>5</v>
      </c>
    </row>
    <row r="132" spans="2:15" s="3" customFormat="1" ht="27" customHeight="1" x14ac:dyDescent="0.2">
      <c r="B132" s="51">
        <f t="shared" si="6"/>
        <v>5</v>
      </c>
      <c r="C132" s="57" t="s">
        <v>402</v>
      </c>
      <c r="D132" s="440" t="s">
        <v>403</v>
      </c>
      <c r="E132" s="440"/>
      <c r="F132" s="440"/>
      <c r="G132" s="440"/>
      <c r="H132" s="440"/>
      <c r="I132" s="42" t="s">
        <v>393</v>
      </c>
      <c r="J132" s="59" t="s">
        <v>240</v>
      </c>
      <c r="K132" s="59"/>
      <c r="L132" s="59"/>
      <c r="M132" s="441"/>
      <c r="N132" s="442"/>
      <c r="O132" s="56">
        <f t="shared" si="5"/>
        <v>5</v>
      </c>
    </row>
    <row r="133" spans="2:15" s="3" customFormat="1" ht="38.25" customHeight="1" x14ac:dyDescent="0.2">
      <c r="B133" s="51">
        <f t="shared" si="6"/>
        <v>5</v>
      </c>
      <c r="C133" s="73" t="s">
        <v>404</v>
      </c>
      <c r="D133" s="447" t="s">
        <v>405</v>
      </c>
      <c r="E133" s="447"/>
      <c r="F133" s="447"/>
      <c r="G133" s="447"/>
      <c r="H133" s="447"/>
      <c r="I133" s="74" t="s">
        <v>406</v>
      </c>
      <c r="J133" s="76" t="s">
        <v>240</v>
      </c>
      <c r="K133" s="76"/>
      <c r="L133" s="76"/>
      <c r="M133" s="513"/>
      <c r="N133" s="514"/>
      <c r="O133" s="56">
        <f t="shared" si="5"/>
        <v>5</v>
      </c>
    </row>
    <row r="134" spans="2:15" s="3" customFormat="1" ht="29.25" customHeight="1" x14ac:dyDescent="0.2">
      <c r="B134" s="51"/>
      <c r="C134" s="426">
        <v>11</v>
      </c>
      <c r="D134" s="430" t="s">
        <v>407</v>
      </c>
      <c r="E134" s="430"/>
      <c r="F134" s="430"/>
      <c r="G134" s="430"/>
      <c r="H134" s="430"/>
      <c r="I134" s="430"/>
      <c r="J134" s="555" t="s">
        <v>232</v>
      </c>
      <c r="K134" s="555"/>
      <c r="L134" s="555"/>
      <c r="M134" s="551" t="s">
        <v>233</v>
      </c>
      <c r="N134" s="552"/>
      <c r="O134" s="457" t="str">
        <f>(O136+O140+O146+O150+O152)&amp;"%"</f>
        <v>10%</v>
      </c>
    </row>
    <row r="135" spans="2:15" s="3" customFormat="1" ht="15.75" customHeight="1" x14ac:dyDescent="0.2">
      <c r="B135" s="51"/>
      <c r="C135" s="427"/>
      <c r="D135" s="626"/>
      <c r="E135" s="626"/>
      <c r="F135" s="626"/>
      <c r="G135" s="626"/>
      <c r="H135" s="626"/>
      <c r="I135" s="626"/>
      <c r="J135" s="95" t="s">
        <v>234</v>
      </c>
      <c r="K135" s="96" t="s">
        <v>235</v>
      </c>
      <c r="L135" s="97" t="s">
        <v>236</v>
      </c>
      <c r="M135" s="553"/>
      <c r="N135" s="554"/>
      <c r="O135" s="459"/>
    </row>
    <row r="136" spans="2:15" s="3" customFormat="1" ht="24" customHeight="1" x14ac:dyDescent="0.2">
      <c r="B136" s="51">
        <f>IF(J136="X",10/4,0)</f>
        <v>2.5</v>
      </c>
      <c r="C136" s="70" t="s">
        <v>408</v>
      </c>
      <c r="D136" s="452" t="s">
        <v>409</v>
      </c>
      <c r="E136" s="452"/>
      <c r="F136" s="452"/>
      <c r="G136" s="452"/>
      <c r="H136" s="452"/>
      <c r="I136" s="53" t="s">
        <v>410</v>
      </c>
      <c r="J136" s="55" t="s">
        <v>240</v>
      </c>
      <c r="K136" s="55"/>
      <c r="L136" s="54"/>
      <c r="M136" s="559"/>
      <c r="N136" s="560"/>
      <c r="O136" s="509">
        <f>SUM(B136:B139)</f>
        <v>10</v>
      </c>
    </row>
    <row r="137" spans="2:15" s="3" customFormat="1" ht="24" customHeight="1" x14ac:dyDescent="0.2">
      <c r="B137" s="51">
        <f>IF(J137="X",10/4,0)</f>
        <v>2.5</v>
      </c>
      <c r="C137" s="57" t="s">
        <v>411</v>
      </c>
      <c r="D137" s="440" t="s">
        <v>412</v>
      </c>
      <c r="E137" s="440"/>
      <c r="F137" s="440"/>
      <c r="G137" s="440"/>
      <c r="H137" s="440"/>
      <c r="I137" s="42" t="s">
        <v>410</v>
      </c>
      <c r="J137" s="68" t="s">
        <v>240</v>
      </c>
      <c r="K137" s="68"/>
      <c r="L137" s="67"/>
      <c r="M137" s="561"/>
      <c r="N137" s="562"/>
      <c r="O137" s="544"/>
    </row>
    <row r="138" spans="2:15" s="3" customFormat="1" ht="26.25" customHeight="1" x14ac:dyDescent="0.2">
      <c r="B138" s="51">
        <f>IF(J138="X",10/4,0)</f>
        <v>2.5</v>
      </c>
      <c r="C138" s="57" t="s">
        <v>413</v>
      </c>
      <c r="D138" s="440" t="s">
        <v>414</v>
      </c>
      <c r="E138" s="440"/>
      <c r="F138" s="440"/>
      <c r="G138" s="440"/>
      <c r="H138" s="440"/>
      <c r="I138" s="42" t="s">
        <v>410</v>
      </c>
      <c r="J138" s="68" t="s">
        <v>240</v>
      </c>
      <c r="K138" s="68"/>
      <c r="L138" s="67"/>
      <c r="M138" s="561"/>
      <c r="N138" s="562"/>
      <c r="O138" s="544"/>
    </row>
    <row r="139" spans="2:15" s="3" customFormat="1" ht="30.75" customHeight="1" x14ac:dyDescent="0.2">
      <c r="B139" s="51">
        <f>IF(J139="X",10/4,0)</f>
        <v>2.5</v>
      </c>
      <c r="C139" s="61" t="s">
        <v>415</v>
      </c>
      <c r="D139" s="500" t="s">
        <v>416</v>
      </c>
      <c r="E139" s="500"/>
      <c r="F139" s="500"/>
      <c r="G139" s="500"/>
      <c r="H139" s="500"/>
      <c r="I139" s="62" t="s">
        <v>410</v>
      </c>
      <c r="J139" s="98" t="s">
        <v>240</v>
      </c>
      <c r="K139" s="98"/>
      <c r="L139" s="99"/>
      <c r="M139" s="563"/>
      <c r="N139" s="564"/>
      <c r="O139" s="544"/>
    </row>
    <row r="140" spans="2:15" s="3" customFormat="1" ht="29.25" customHeight="1" x14ac:dyDescent="0.2">
      <c r="B140" s="51">
        <f>IF(J140="X",10/6,0)</f>
        <v>0</v>
      </c>
      <c r="C140" s="100" t="s">
        <v>417</v>
      </c>
      <c r="D140" s="558" t="s">
        <v>418</v>
      </c>
      <c r="E140" s="558"/>
      <c r="F140" s="558"/>
      <c r="G140" s="558"/>
      <c r="H140" s="558"/>
      <c r="I140" s="101" t="s">
        <v>419</v>
      </c>
      <c r="J140" s="102"/>
      <c r="K140" s="103" t="s">
        <v>240</v>
      </c>
      <c r="L140" s="103"/>
      <c r="M140" s="573"/>
      <c r="N140" s="574"/>
      <c r="O140" s="544">
        <f>SUM(B140:B145)</f>
        <v>0</v>
      </c>
    </row>
    <row r="141" spans="2:15" s="3" customFormat="1" ht="24.75" customHeight="1" x14ac:dyDescent="0.2">
      <c r="B141" s="51">
        <f t="shared" ref="B141:B145" si="7">IF(J141="X",10/6,0)</f>
        <v>0</v>
      </c>
      <c r="C141" s="57" t="s">
        <v>420</v>
      </c>
      <c r="D141" s="440" t="s">
        <v>421</v>
      </c>
      <c r="E141" s="440"/>
      <c r="F141" s="440"/>
      <c r="G141" s="440"/>
      <c r="H141" s="440"/>
      <c r="I141" s="42" t="s">
        <v>419</v>
      </c>
      <c r="J141" s="67"/>
      <c r="K141" s="68" t="s">
        <v>240</v>
      </c>
      <c r="L141" s="68"/>
      <c r="M141" s="561"/>
      <c r="N141" s="562"/>
      <c r="O141" s="544"/>
    </row>
    <row r="142" spans="2:15" s="3" customFormat="1" ht="30" customHeight="1" x14ac:dyDescent="0.2">
      <c r="B142" s="51">
        <f t="shared" si="7"/>
        <v>0</v>
      </c>
      <c r="C142" s="57" t="s">
        <v>422</v>
      </c>
      <c r="D142" s="440" t="s">
        <v>423</v>
      </c>
      <c r="E142" s="440"/>
      <c r="F142" s="440"/>
      <c r="G142" s="440"/>
      <c r="H142" s="440"/>
      <c r="I142" s="42" t="s">
        <v>419</v>
      </c>
      <c r="J142" s="67"/>
      <c r="K142" s="68" t="s">
        <v>240</v>
      </c>
      <c r="L142" s="68"/>
      <c r="M142" s="561"/>
      <c r="N142" s="562"/>
      <c r="O142" s="544"/>
    </row>
    <row r="143" spans="2:15" s="3" customFormat="1" ht="30" customHeight="1" x14ac:dyDescent="0.2">
      <c r="B143" s="51">
        <f t="shared" si="7"/>
        <v>0</v>
      </c>
      <c r="C143" s="57" t="s">
        <v>424</v>
      </c>
      <c r="D143" s="440" t="s">
        <v>425</v>
      </c>
      <c r="E143" s="440"/>
      <c r="F143" s="440"/>
      <c r="G143" s="440"/>
      <c r="H143" s="440"/>
      <c r="I143" s="42" t="s">
        <v>419</v>
      </c>
      <c r="J143" s="67"/>
      <c r="K143" s="68" t="s">
        <v>240</v>
      </c>
      <c r="L143" s="68"/>
      <c r="M143" s="561"/>
      <c r="N143" s="562"/>
      <c r="O143" s="544"/>
    </row>
    <row r="144" spans="2:15" s="3" customFormat="1" ht="31.5" customHeight="1" x14ac:dyDescent="0.2">
      <c r="B144" s="51">
        <f t="shared" si="7"/>
        <v>0</v>
      </c>
      <c r="C144" s="57" t="s">
        <v>426</v>
      </c>
      <c r="D144" s="440" t="s">
        <v>427</v>
      </c>
      <c r="E144" s="440"/>
      <c r="F144" s="440"/>
      <c r="G144" s="440"/>
      <c r="H144" s="440"/>
      <c r="I144" s="42" t="s">
        <v>419</v>
      </c>
      <c r="J144" s="67"/>
      <c r="K144" s="68" t="s">
        <v>428</v>
      </c>
      <c r="L144" s="68"/>
      <c r="M144" s="561"/>
      <c r="N144" s="562"/>
      <c r="O144" s="544"/>
    </row>
    <row r="145" spans="2:15" s="3" customFormat="1" ht="35.25" customHeight="1" x14ac:dyDescent="0.2">
      <c r="B145" s="51">
        <f t="shared" si="7"/>
        <v>0</v>
      </c>
      <c r="C145" s="61" t="s">
        <v>429</v>
      </c>
      <c r="D145" s="500" t="s">
        <v>430</v>
      </c>
      <c r="E145" s="500"/>
      <c r="F145" s="500"/>
      <c r="G145" s="500"/>
      <c r="H145" s="500"/>
      <c r="I145" s="62" t="s">
        <v>419</v>
      </c>
      <c r="J145" s="99"/>
      <c r="K145" s="98" t="s">
        <v>240</v>
      </c>
      <c r="L145" s="98"/>
      <c r="M145" s="563"/>
      <c r="N145" s="564"/>
      <c r="O145" s="544"/>
    </row>
    <row r="146" spans="2:15" s="3" customFormat="1" ht="43.5" customHeight="1" x14ac:dyDescent="0.2">
      <c r="B146" s="51">
        <f>IF(J146="X",10/4,0)</f>
        <v>0</v>
      </c>
      <c r="C146" s="100" t="s">
        <v>431</v>
      </c>
      <c r="D146" s="558" t="s">
        <v>432</v>
      </c>
      <c r="E146" s="558"/>
      <c r="F146" s="558"/>
      <c r="G146" s="558"/>
      <c r="H146" s="558"/>
      <c r="I146" s="101" t="s">
        <v>433</v>
      </c>
      <c r="J146" s="102"/>
      <c r="K146" s="103" t="s">
        <v>240</v>
      </c>
      <c r="L146" s="103"/>
      <c r="M146" s="573"/>
      <c r="N146" s="574"/>
      <c r="O146" s="544">
        <f>SUM(B146:B149)</f>
        <v>0</v>
      </c>
    </row>
    <row r="147" spans="2:15" s="3" customFormat="1" ht="36" customHeight="1" x14ac:dyDescent="0.2">
      <c r="B147" s="51">
        <f>IF(J147="X",10/4,0)</f>
        <v>0</v>
      </c>
      <c r="C147" s="57" t="s">
        <v>434</v>
      </c>
      <c r="D147" s="440" t="s">
        <v>435</v>
      </c>
      <c r="E147" s="440"/>
      <c r="F147" s="440"/>
      <c r="G147" s="440"/>
      <c r="H147" s="440"/>
      <c r="I147" s="42" t="s">
        <v>436</v>
      </c>
      <c r="J147" s="67"/>
      <c r="K147" s="68" t="s">
        <v>240</v>
      </c>
      <c r="L147" s="68"/>
      <c r="M147" s="561"/>
      <c r="N147" s="562"/>
      <c r="O147" s="544"/>
    </row>
    <row r="148" spans="2:15" s="3" customFormat="1" ht="42.75" customHeight="1" x14ac:dyDescent="0.2">
      <c r="B148" s="51">
        <f>IF(J148="X",10/4,0)</f>
        <v>0</v>
      </c>
      <c r="C148" s="57" t="s">
        <v>437</v>
      </c>
      <c r="D148" s="440" t="s">
        <v>438</v>
      </c>
      <c r="E148" s="440"/>
      <c r="F148" s="440"/>
      <c r="G148" s="440"/>
      <c r="H148" s="440"/>
      <c r="I148" s="42" t="s">
        <v>439</v>
      </c>
      <c r="J148" s="67"/>
      <c r="K148" s="68" t="s">
        <v>240</v>
      </c>
      <c r="L148" s="68"/>
      <c r="M148" s="561"/>
      <c r="N148" s="562"/>
      <c r="O148" s="544"/>
    </row>
    <row r="149" spans="2:15" s="3" customFormat="1" ht="52.5" customHeight="1" x14ac:dyDescent="0.2">
      <c r="B149" s="51">
        <f>IF(J149="X",10/4,0)</f>
        <v>0</v>
      </c>
      <c r="C149" s="61" t="s">
        <v>440</v>
      </c>
      <c r="D149" s="500" t="s">
        <v>441</v>
      </c>
      <c r="E149" s="500"/>
      <c r="F149" s="500"/>
      <c r="G149" s="500"/>
      <c r="H149" s="500"/>
      <c r="I149" s="62" t="s">
        <v>442</v>
      </c>
      <c r="J149" s="99"/>
      <c r="K149" s="98" t="s">
        <v>240</v>
      </c>
      <c r="L149" s="98"/>
      <c r="M149" s="563"/>
      <c r="N149" s="564"/>
      <c r="O149" s="544"/>
    </row>
    <row r="150" spans="2:15" s="3" customFormat="1" ht="41.25" customHeight="1" x14ac:dyDescent="0.2">
      <c r="B150" s="51">
        <f>IF(J150="X",10/2,0)</f>
        <v>0</v>
      </c>
      <c r="C150" s="100" t="s">
        <v>443</v>
      </c>
      <c r="D150" s="558" t="s">
        <v>444</v>
      </c>
      <c r="E150" s="558"/>
      <c r="F150" s="558"/>
      <c r="G150" s="558"/>
      <c r="H150" s="558"/>
      <c r="I150" s="101" t="s">
        <v>445</v>
      </c>
      <c r="J150" s="102"/>
      <c r="K150" s="103" t="s">
        <v>240</v>
      </c>
      <c r="L150" s="103"/>
      <c r="M150" s="573"/>
      <c r="N150" s="574"/>
      <c r="O150" s="544">
        <f>SUM(B150:B151)</f>
        <v>0</v>
      </c>
    </row>
    <row r="151" spans="2:15" s="3" customFormat="1" ht="51.75" customHeight="1" x14ac:dyDescent="0.2">
      <c r="B151" s="51">
        <f>IF(J151="X",10/2,0)</f>
        <v>0</v>
      </c>
      <c r="C151" s="61" t="s">
        <v>446</v>
      </c>
      <c r="D151" s="500" t="s">
        <v>447</v>
      </c>
      <c r="E151" s="500"/>
      <c r="F151" s="500"/>
      <c r="G151" s="500"/>
      <c r="H151" s="500"/>
      <c r="I151" s="62" t="s">
        <v>448</v>
      </c>
      <c r="J151" s="99"/>
      <c r="K151" s="98" t="s">
        <v>240</v>
      </c>
      <c r="L151" s="98"/>
      <c r="M151" s="563"/>
      <c r="N151" s="564"/>
      <c r="O151" s="544"/>
    </row>
    <row r="152" spans="2:15" s="3" customFormat="1" ht="52.5" customHeight="1" x14ac:dyDescent="0.2">
      <c r="B152" s="51">
        <f>IF(J152="X",10,0)</f>
        <v>0</v>
      </c>
      <c r="C152" s="104" t="s">
        <v>449</v>
      </c>
      <c r="D152" s="577" t="s">
        <v>450</v>
      </c>
      <c r="E152" s="577"/>
      <c r="F152" s="577"/>
      <c r="G152" s="577"/>
      <c r="H152" s="577"/>
      <c r="I152" s="105" t="s">
        <v>451</v>
      </c>
      <c r="J152" s="106"/>
      <c r="K152" s="106" t="s">
        <v>240</v>
      </c>
      <c r="L152" s="106"/>
      <c r="M152" s="575"/>
      <c r="N152" s="576"/>
      <c r="O152" s="65">
        <f>B152</f>
        <v>0</v>
      </c>
    </row>
    <row r="153" spans="2:15" s="3" customFormat="1" ht="80.25" customHeight="1" x14ac:dyDescent="0.2">
      <c r="B153" s="24"/>
      <c r="C153" s="581" t="s">
        <v>233</v>
      </c>
      <c r="D153" s="582"/>
      <c r="E153" s="582"/>
      <c r="F153" s="582"/>
      <c r="G153" s="582"/>
      <c r="H153" s="582"/>
      <c r="I153" s="582"/>
      <c r="J153" s="582"/>
      <c r="K153" s="582"/>
      <c r="L153" s="582"/>
      <c r="M153" s="582"/>
      <c r="N153" s="582"/>
      <c r="O153" s="583"/>
    </row>
    <row r="154" spans="2:15" s="3" customFormat="1" ht="11.25" x14ac:dyDescent="0.2">
      <c r="B154" s="24"/>
      <c r="C154" s="47"/>
      <c r="D154" s="47"/>
      <c r="E154" s="47"/>
      <c r="F154" s="47"/>
      <c r="G154" s="47"/>
      <c r="H154" s="47"/>
      <c r="I154" s="107"/>
      <c r="J154" s="47"/>
      <c r="K154" s="47"/>
      <c r="L154" s="47"/>
      <c r="M154" s="108"/>
      <c r="N154" s="47"/>
      <c r="O154" s="47"/>
    </row>
    <row r="155" spans="2:15" s="3" customFormat="1" ht="26.25" customHeight="1" x14ac:dyDescent="0.2">
      <c r="B155" s="24"/>
      <c r="C155" s="47"/>
      <c r="D155" s="541" t="s">
        <v>452</v>
      </c>
      <c r="E155" s="542"/>
      <c r="F155" s="542"/>
      <c r="G155" s="542"/>
      <c r="H155" s="542"/>
      <c r="I155" s="542"/>
      <c r="J155" s="542"/>
      <c r="K155" s="542"/>
      <c r="L155" s="542"/>
      <c r="M155" s="542"/>
      <c r="N155" s="542"/>
      <c r="O155" s="543"/>
    </row>
    <row r="156" spans="2:15" s="3" customFormat="1" ht="11.25" x14ac:dyDescent="0.2">
      <c r="B156" s="24"/>
      <c r="C156" s="47"/>
      <c r="D156" s="47"/>
      <c r="E156" s="47"/>
      <c r="F156" s="47"/>
      <c r="G156" s="47"/>
      <c r="H156" s="47"/>
      <c r="I156" s="107"/>
      <c r="J156" s="47"/>
      <c r="K156" s="47"/>
      <c r="L156" s="47"/>
      <c r="M156" s="108"/>
      <c r="N156" s="47"/>
      <c r="O156" s="47"/>
    </row>
    <row r="157" spans="2:15" s="3" customFormat="1" ht="29.25" customHeight="1" x14ac:dyDescent="0.2">
      <c r="B157" s="24"/>
      <c r="C157" s="109" t="s">
        <v>240</v>
      </c>
      <c r="D157" s="617" t="s">
        <v>453</v>
      </c>
      <c r="E157" s="618"/>
      <c r="F157" s="618"/>
      <c r="G157" s="618"/>
      <c r="H157" s="619"/>
      <c r="I157" s="110"/>
      <c r="J157" s="617" t="s">
        <v>454</v>
      </c>
      <c r="K157" s="618"/>
      <c r="L157" s="618"/>
      <c r="M157" s="618"/>
      <c r="N157" s="619"/>
      <c r="O157" s="109"/>
    </row>
    <row r="158" spans="2:15" s="3" customFormat="1" ht="15.75" x14ac:dyDescent="0.25">
      <c r="B158" s="24"/>
      <c r="C158" s="47"/>
      <c r="D158" s="569" t="s">
        <v>455</v>
      </c>
      <c r="E158" s="570"/>
      <c r="F158" s="570"/>
      <c r="G158" s="111" t="str">
        <f>O41</f>
        <v>15%</v>
      </c>
      <c r="H158" s="112"/>
      <c r="I158" s="110"/>
      <c r="J158" s="569" t="s">
        <v>455</v>
      </c>
      <c r="K158" s="570"/>
      <c r="L158" s="570"/>
      <c r="M158" s="111" t="str">
        <f>O41</f>
        <v>15%</v>
      </c>
      <c r="N158" s="112"/>
      <c r="O158" s="47"/>
    </row>
    <row r="159" spans="2:15" s="3" customFormat="1" ht="15.75" x14ac:dyDescent="0.25">
      <c r="B159" s="24"/>
      <c r="C159" s="47"/>
      <c r="D159" s="571" t="s">
        <v>456</v>
      </c>
      <c r="E159" s="572"/>
      <c r="F159" s="572"/>
      <c r="G159" s="113" t="str">
        <f>O49</f>
        <v>10%</v>
      </c>
      <c r="H159" s="114"/>
      <c r="I159" s="110"/>
      <c r="J159" s="571" t="s">
        <v>456</v>
      </c>
      <c r="K159" s="572"/>
      <c r="L159" s="572"/>
      <c r="M159" s="113" t="str">
        <f>O49</f>
        <v>10%</v>
      </c>
      <c r="N159" s="114"/>
      <c r="O159" s="47"/>
    </row>
    <row r="160" spans="2:15" s="3" customFormat="1" ht="15.75" x14ac:dyDescent="0.25">
      <c r="B160" s="24"/>
      <c r="C160" s="47"/>
      <c r="D160" s="571" t="s">
        <v>457</v>
      </c>
      <c r="E160" s="572"/>
      <c r="F160" s="572"/>
      <c r="G160" s="113" t="str">
        <f>O58</f>
        <v>15%</v>
      </c>
      <c r="H160" s="114"/>
      <c r="I160" s="110"/>
      <c r="J160" s="571" t="s">
        <v>457</v>
      </c>
      <c r="K160" s="572"/>
      <c r="L160" s="572"/>
      <c r="M160" s="113" t="str">
        <f>O58</f>
        <v>15%</v>
      </c>
      <c r="N160" s="114"/>
      <c r="O160" s="47"/>
    </row>
    <row r="161" spans="2:15" s="3" customFormat="1" ht="15.75" x14ac:dyDescent="0.25">
      <c r="B161" s="24"/>
      <c r="C161" s="47"/>
      <c r="D161" s="571" t="s">
        <v>458</v>
      </c>
      <c r="E161" s="572"/>
      <c r="F161" s="572"/>
      <c r="G161" s="115" t="str">
        <f>O64</f>
        <v>15%</v>
      </c>
      <c r="H161" s="114"/>
      <c r="I161" s="110"/>
      <c r="J161" s="571" t="s">
        <v>352</v>
      </c>
      <c r="K161" s="572"/>
      <c r="L161" s="572"/>
      <c r="M161" s="116" t="str">
        <f>O102</f>
        <v>40%</v>
      </c>
      <c r="N161" s="114"/>
      <c r="O161" s="47"/>
    </row>
    <row r="162" spans="2:15" s="3" customFormat="1" ht="15.75" x14ac:dyDescent="0.25">
      <c r="B162" s="24"/>
      <c r="C162" s="47"/>
      <c r="D162" s="571" t="s">
        <v>459</v>
      </c>
      <c r="E162" s="572"/>
      <c r="F162" s="572"/>
      <c r="G162" s="115" t="str">
        <f>O86</f>
        <v>25%</v>
      </c>
      <c r="H162" s="114"/>
      <c r="I162" s="110"/>
      <c r="J162" s="571" t="s">
        <v>366</v>
      </c>
      <c r="K162" s="572"/>
      <c r="L162" s="572"/>
      <c r="M162" s="115" t="str">
        <f>O111</f>
        <v>10%</v>
      </c>
      <c r="N162" s="114"/>
      <c r="O162" s="47"/>
    </row>
    <row r="163" spans="2:15" s="3" customFormat="1" ht="15.75" x14ac:dyDescent="0.25">
      <c r="B163" s="24"/>
      <c r="C163" s="47"/>
      <c r="D163" s="571" t="s">
        <v>366</v>
      </c>
      <c r="E163" s="572"/>
      <c r="F163" s="572"/>
      <c r="G163" s="115" t="str">
        <f>O111</f>
        <v>10%</v>
      </c>
      <c r="H163" s="114"/>
      <c r="I163" s="110"/>
      <c r="J163" s="571" t="s">
        <v>460</v>
      </c>
      <c r="K163" s="572"/>
      <c r="L163" s="572"/>
      <c r="M163" s="115" t="str">
        <f>O134</f>
        <v>10%</v>
      </c>
      <c r="N163" s="114"/>
      <c r="O163" s="47"/>
    </row>
    <row r="164" spans="2:15" s="3" customFormat="1" ht="15.75" x14ac:dyDescent="0.25">
      <c r="B164" s="24"/>
      <c r="C164" s="47"/>
      <c r="D164" s="620" t="s">
        <v>460</v>
      </c>
      <c r="E164" s="621"/>
      <c r="F164" s="621"/>
      <c r="G164" s="117" t="str">
        <f>O134</f>
        <v>10%</v>
      </c>
      <c r="H164" s="118"/>
      <c r="I164" s="110"/>
      <c r="J164" s="620"/>
      <c r="K164" s="621"/>
      <c r="L164" s="621"/>
      <c r="M164" s="119"/>
      <c r="N164" s="118"/>
      <c r="O164" s="47"/>
    </row>
    <row r="165" spans="2:15" s="3" customFormat="1" ht="15.75" x14ac:dyDescent="0.25">
      <c r="B165" s="24"/>
      <c r="C165" s="47"/>
      <c r="D165" s="622" t="s">
        <v>461</v>
      </c>
      <c r="E165" s="623"/>
      <c r="F165" s="623"/>
      <c r="G165" s="120">
        <f>G158+G159+G160+G161+G162+G163+G164</f>
        <v>1</v>
      </c>
      <c r="H165" s="121"/>
      <c r="I165" s="110"/>
      <c r="J165" s="622" t="s">
        <v>461</v>
      </c>
      <c r="K165" s="623"/>
      <c r="L165" s="623"/>
      <c r="M165" s="122">
        <f>M158+M159+M160+M161+M162+M163</f>
        <v>1</v>
      </c>
      <c r="N165" s="121"/>
      <c r="O165" s="47"/>
    </row>
    <row r="166" spans="2:15" s="3" customFormat="1" x14ac:dyDescent="0.2">
      <c r="B166" s="24"/>
      <c r="C166" s="47"/>
      <c r="D166" s="550"/>
      <c r="E166" s="550"/>
      <c r="F166" s="550"/>
      <c r="G166" s="124"/>
      <c r="H166" s="124"/>
      <c r="I166" s="125"/>
      <c r="J166" s="124"/>
      <c r="K166" s="124"/>
      <c r="L166" s="124"/>
      <c r="M166" s="123"/>
      <c r="N166" s="124"/>
      <c r="O166" s="47"/>
    </row>
    <row r="167" spans="2:15" s="3" customFormat="1" ht="27" customHeight="1" x14ac:dyDescent="0.2">
      <c r="B167" s="24"/>
      <c r="C167" s="109"/>
      <c r="D167" s="617" t="s">
        <v>462</v>
      </c>
      <c r="E167" s="618"/>
      <c r="F167" s="618"/>
      <c r="G167" s="618"/>
      <c r="H167" s="619"/>
      <c r="I167" s="125"/>
      <c r="J167" s="124"/>
      <c r="K167" s="124"/>
      <c r="L167" s="124"/>
      <c r="M167" s="123"/>
      <c r="N167" s="124"/>
      <c r="O167" s="47"/>
    </row>
    <row r="168" spans="2:15" s="3" customFormat="1" ht="15.75" x14ac:dyDescent="0.25">
      <c r="B168" s="24"/>
      <c r="C168" s="47"/>
      <c r="D168" s="624" t="s">
        <v>455</v>
      </c>
      <c r="E168" s="625"/>
      <c r="F168" s="625"/>
      <c r="G168" s="111" t="str">
        <f>O41</f>
        <v>15%</v>
      </c>
      <c r="H168" s="112"/>
      <c r="I168" s="125"/>
      <c r="J168" s="124"/>
      <c r="K168" s="126"/>
      <c r="L168" s="124"/>
      <c r="M168" s="123"/>
      <c r="N168" s="124"/>
      <c r="O168" s="47"/>
    </row>
    <row r="169" spans="2:15" s="3" customFormat="1" ht="15.75" x14ac:dyDescent="0.25">
      <c r="B169" s="24"/>
      <c r="C169" s="47"/>
      <c r="D169" s="539" t="s">
        <v>456</v>
      </c>
      <c r="E169" s="540"/>
      <c r="F169" s="540"/>
      <c r="G169" s="113" t="str">
        <f>O49</f>
        <v>10%</v>
      </c>
      <c r="H169" s="114"/>
      <c r="I169" s="125"/>
      <c r="J169" s="124"/>
      <c r="K169" s="124"/>
      <c r="L169" s="124"/>
      <c r="M169" s="123"/>
      <c r="N169" s="124"/>
      <c r="O169" s="47"/>
    </row>
    <row r="170" spans="2:15" s="3" customFormat="1" ht="15.75" x14ac:dyDescent="0.25">
      <c r="B170" s="24"/>
      <c r="C170" s="47"/>
      <c r="D170" s="539" t="s">
        <v>457</v>
      </c>
      <c r="E170" s="540"/>
      <c r="F170" s="540"/>
      <c r="G170" s="113" t="str">
        <f>O58</f>
        <v>15%</v>
      </c>
      <c r="H170" s="114"/>
      <c r="I170" s="125"/>
      <c r="J170" s="124"/>
      <c r="K170" s="124"/>
      <c r="L170" s="124"/>
      <c r="M170" s="123"/>
      <c r="N170" s="124"/>
      <c r="O170" s="47"/>
    </row>
    <row r="171" spans="2:15" s="3" customFormat="1" ht="15.75" x14ac:dyDescent="0.25">
      <c r="B171" s="24"/>
      <c r="C171" s="47"/>
      <c r="D171" s="539" t="s">
        <v>462</v>
      </c>
      <c r="E171" s="540"/>
      <c r="F171" s="540"/>
      <c r="G171" s="115" t="str">
        <f>O125</f>
        <v>40%</v>
      </c>
      <c r="H171" s="114"/>
      <c r="I171" s="125"/>
      <c r="J171" s="127" t="s">
        <v>463</v>
      </c>
      <c r="K171" s="128">
        <f>IF(C157="X",G165,IF(C167="X",G174,IF(O157="X",M165)))</f>
        <v>1</v>
      </c>
      <c r="L171" s="124"/>
      <c r="M171" s="123"/>
      <c r="N171" s="124"/>
      <c r="O171" s="47"/>
    </row>
    <row r="172" spans="2:15" s="3" customFormat="1" ht="15.75" x14ac:dyDescent="0.25">
      <c r="B172" s="24"/>
      <c r="C172" s="47"/>
      <c r="D172" s="539" t="s">
        <v>366</v>
      </c>
      <c r="E172" s="540"/>
      <c r="F172" s="540"/>
      <c r="G172" s="115" t="str">
        <f>O111</f>
        <v>10%</v>
      </c>
      <c r="H172" s="114"/>
      <c r="I172" s="125"/>
      <c r="J172" s="126"/>
      <c r="K172" s="129">
        <f>K171</f>
        <v>1</v>
      </c>
      <c r="L172" s="124"/>
      <c r="M172" s="123"/>
      <c r="N172" s="124"/>
      <c r="O172" s="47"/>
    </row>
    <row r="173" spans="2:15" s="3" customFormat="1" ht="15.75" x14ac:dyDescent="0.25">
      <c r="B173" s="24"/>
      <c r="C173" s="47"/>
      <c r="D173" s="620" t="s">
        <v>460</v>
      </c>
      <c r="E173" s="621"/>
      <c r="F173" s="621"/>
      <c r="G173" s="117" t="str">
        <f>O134</f>
        <v>10%</v>
      </c>
      <c r="H173" s="118"/>
      <c r="I173" s="125"/>
      <c r="J173" s="124"/>
      <c r="K173" s="124"/>
      <c r="L173" s="124"/>
      <c r="M173" s="123"/>
      <c r="N173" s="124"/>
      <c r="O173" s="47"/>
    </row>
    <row r="174" spans="2:15" s="3" customFormat="1" ht="15.75" x14ac:dyDescent="0.25">
      <c r="B174" s="24"/>
      <c r="C174" s="47"/>
      <c r="D174" s="622" t="s">
        <v>461</v>
      </c>
      <c r="E174" s="623"/>
      <c r="F174" s="623"/>
      <c r="G174" s="120">
        <f>G168+G169+G170+G171+G172+G173</f>
        <v>1</v>
      </c>
      <c r="H174" s="121"/>
      <c r="I174" s="125"/>
      <c r="J174" s="124"/>
      <c r="K174" s="124"/>
      <c r="L174" s="124"/>
      <c r="M174" s="123"/>
      <c r="N174" s="124"/>
      <c r="O174" s="47"/>
    </row>
    <row r="175" spans="2:15" s="3" customFormat="1" x14ac:dyDescent="0.2">
      <c r="B175" s="24"/>
      <c r="C175" s="47"/>
      <c r="D175" s="124"/>
      <c r="E175" s="124"/>
      <c r="F175" s="124"/>
      <c r="G175" s="124"/>
      <c r="H175" s="124"/>
      <c r="I175" s="125"/>
      <c r="J175" s="124"/>
      <c r="L175" s="124"/>
      <c r="M175" s="123"/>
      <c r="N175" s="124"/>
      <c r="O175" s="47"/>
    </row>
    <row r="176" spans="2:15" s="130" customFormat="1" x14ac:dyDescent="0.2">
      <c r="B176" s="240"/>
      <c r="C176" s="241"/>
      <c r="D176" s="131"/>
      <c r="E176" s="131"/>
      <c r="F176" s="131"/>
      <c r="G176" s="131"/>
      <c r="H176" s="131"/>
      <c r="I176" s="132"/>
      <c r="J176" s="131"/>
      <c r="K176" s="131"/>
      <c r="L176" s="131"/>
      <c r="M176" s="133"/>
      <c r="N176" s="131"/>
      <c r="O176" s="3"/>
    </row>
    <row r="177" spans="4:14" x14ac:dyDescent="0.2">
      <c r="D177" s="131"/>
      <c r="E177" s="131"/>
      <c r="F177" s="131"/>
      <c r="G177" s="131"/>
      <c r="H177" s="131"/>
      <c r="I177" s="132"/>
      <c r="J177" s="131"/>
      <c r="K177" s="131"/>
      <c r="L177" s="131"/>
      <c r="M177" s="133"/>
      <c r="N177" s="131"/>
    </row>
  </sheetData>
  <mergeCells count="330">
    <mergeCell ref="O122:O124"/>
    <mergeCell ref="J64:L65"/>
    <mergeCell ref="D116:H116"/>
    <mergeCell ref="D55:H55"/>
    <mergeCell ref="D68:H68"/>
    <mergeCell ref="O68:O72"/>
    <mergeCell ref="O82:O83"/>
    <mergeCell ref="D62:H62"/>
    <mergeCell ref="M48:N48"/>
    <mergeCell ref="M127:N127"/>
    <mergeCell ref="D74:H74"/>
    <mergeCell ref="M102:N104"/>
    <mergeCell ref="D94:H94"/>
    <mergeCell ref="D76:H76"/>
    <mergeCell ref="D97:H97"/>
    <mergeCell ref="D91:H91"/>
    <mergeCell ref="D70:H70"/>
    <mergeCell ref="M101:N101"/>
    <mergeCell ref="D102:H104"/>
    <mergeCell ref="D71:H71"/>
    <mergeCell ref="M94:N94"/>
    <mergeCell ref="I102:I104"/>
    <mergeCell ref="M91:N91"/>
    <mergeCell ref="M97:N97"/>
    <mergeCell ref="M86:N88"/>
    <mergeCell ref="M80:N80"/>
    <mergeCell ref="J86:L86"/>
    <mergeCell ref="J102:L103"/>
    <mergeCell ref="M124:N124"/>
    <mergeCell ref="D118:H118"/>
    <mergeCell ref="M111:N112"/>
    <mergeCell ref="M113:O113"/>
    <mergeCell ref="D109:H109"/>
    <mergeCell ref="D171:F171"/>
    <mergeCell ref="D169:F169"/>
    <mergeCell ref="D167:H167"/>
    <mergeCell ref="D173:F173"/>
    <mergeCell ref="D75:H75"/>
    <mergeCell ref="J165:L165"/>
    <mergeCell ref="D168:F168"/>
    <mergeCell ref="D165:F165"/>
    <mergeCell ref="D174:F174"/>
    <mergeCell ref="J162:L162"/>
    <mergeCell ref="D164:F164"/>
    <mergeCell ref="J164:L164"/>
    <mergeCell ref="D157:H157"/>
    <mergeCell ref="J157:N157"/>
    <mergeCell ref="D158:F158"/>
    <mergeCell ref="D159:F159"/>
    <mergeCell ref="D160:F160"/>
    <mergeCell ref="M77:N77"/>
    <mergeCell ref="C78:O78"/>
    <mergeCell ref="D134:I135"/>
    <mergeCell ref="D162:F162"/>
    <mergeCell ref="J163:L163"/>
    <mergeCell ref="O146:O149"/>
    <mergeCell ref="M150:N151"/>
    <mergeCell ref="K21:K22"/>
    <mergeCell ref="N10:O10"/>
    <mergeCell ref="D48:H48"/>
    <mergeCell ref="M125:N126"/>
    <mergeCell ref="C117:O117"/>
    <mergeCell ref="D51:H51"/>
    <mergeCell ref="D119:H119"/>
    <mergeCell ref="O114:O116"/>
    <mergeCell ref="O118:O120"/>
    <mergeCell ref="M100:N100"/>
    <mergeCell ref="D69:H69"/>
    <mergeCell ref="I64:I66"/>
    <mergeCell ref="M82:N82"/>
    <mergeCell ref="D64:H66"/>
    <mergeCell ref="D108:H108"/>
    <mergeCell ref="D110:H110"/>
    <mergeCell ref="M64:N66"/>
    <mergeCell ref="D114:H114"/>
    <mergeCell ref="D82:H82"/>
    <mergeCell ref="C99:O99"/>
    <mergeCell ref="C67:O67"/>
    <mergeCell ref="D46:H46"/>
    <mergeCell ref="M56:N56"/>
    <mergeCell ref="D53:H53"/>
    <mergeCell ref="M15:M19"/>
    <mergeCell ref="I86:I88"/>
    <mergeCell ref="M132:N132"/>
    <mergeCell ref="M61:N61"/>
    <mergeCell ref="M57:N57"/>
    <mergeCell ref="M62:N62"/>
    <mergeCell ref="M71:N71"/>
    <mergeCell ref="M72:N72"/>
    <mergeCell ref="M129:N129"/>
    <mergeCell ref="C93:O93"/>
    <mergeCell ref="M85:N85"/>
    <mergeCell ref="C105:O105"/>
    <mergeCell ref="D107:H107"/>
    <mergeCell ref="D101:H101"/>
    <mergeCell ref="D106:H106"/>
    <mergeCell ref="D77:H77"/>
    <mergeCell ref="D131:H131"/>
    <mergeCell ref="J125:L125"/>
    <mergeCell ref="D130:H130"/>
    <mergeCell ref="L87:L88"/>
    <mergeCell ref="O86:O88"/>
    <mergeCell ref="M114:N114"/>
    <mergeCell ref="M118:N118"/>
    <mergeCell ref="M119:N119"/>
    <mergeCell ref="C3:O3"/>
    <mergeCell ref="C2:O2"/>
    <mergeCell ref="M146:N149"/>
    <mergeCell ref="D132:H132"/>
    <mergeCell ref="O125:O126"/>
    <mergeCell ref="C153:O153"/>
    <mergeCell ref="M38:O38"/>
    <mergeCell ref="D128:H128"/>
    <mergeCell ref="O140:O145"/>
    <mergeCell ref="O150:O151"/>
    <mergeCell ref="D123:H123"/>
    <mergeCell ref="D95:H95"/>
    <mergeCell ref="M106:N106"/>
    <mergeCell ref="C113:I113"/>
    <mergeCell ref="O102:O104"/>
    <mergeCell ref="C38:E38"/>
    <mergeCell ref="M53:N53"/>
    <mergeCell ref="D56:H56"/>
    <mergeCell ref="D52:H52"/>
    <mergeCell ref="D43:H43"/>
    <mergeCell ref="D138:H138"/>
    <mergeCell ref="D143:H143"/>
    <mergeCell ref="O106:O110"/>
    <mergeCell ref="D96:H96"/>
    <mergeCell ref="M140:N145"/>
    <mergeCell ref="D133:H133"/>
    <mergeCell ref="D151:H151"/>
    <mergeCell ref="D163:F163"/>
    <mergeCell ref="D139:H139"/>
    <mergeCell ref="D146:H146"/>
    <mergeCell ref="D148:H148"/>
    <mergeCell ref="D144:H144"/>
    <mergeCell ref="D150:H150"/>
    <mergeCell ref="D149:H149"/>
    <mergeCell ref="D147:H147"/>
    <mergeCell ref="D161:F161"/>
    <mergeCell ref="M152:N152"/>
    <mergeCell ref="J161:L161"/>
    <mergeCell ref="D152:H152"/>
    <mergeCell ref="D142:H142"/>
    <mergeCell ref="D145:H145"/>
    <mergeCell ref="J160:L160"/>
    <mergeCell ref="M133:N133"/>
    <mergeCell ref="D136:H136"/>
    <mergeCell ref="D170:F170"/>
    <mergeCell ref="D166:F166"/>
    <mergeCell ref="D111:H112"/>
    <mergeCell ref="M134:N135"/>
    <mergeCell ref="M108:N108"/>
    <mergeCell ref="M109:N109"/>
    <mergeCell ref="J134:L134"/>
    <mergeCell ref="I111:I112"/>
    <mergeCell ref="C89:O89"/>
    <mergeCell ref="M92:N92"/>
    <mergeCell ref="O136:O139"/>
    <mergeCell ref="D122:H122"/>
    <mergeCell ref="C111:C112"/>
    <mergeCell ref="O134:O135"/>
    <mergeCell ref="D140:H140"/>
    <mergeCell ref="M107:N107"/>
    <mergeCell ref="M136:N139"/>
    <mergeCell ref="C102:C104"/>
    <mergeCell ref="O100:O101"/>
    <mergeCell ref="O111:O112"/>
    <mergeCell ref="D137:H137"/>
    <mergeCell ref="D129:H129"/>
    <mergeCell ref="J158:L158"/>
    <mergeCell ref="J159:L159"/>
    <mergeCell ref="D172:F172"/>
    <mergeCell ref="D155:O155"/>
    <mergeCell ref="D141:H141"/>
    <mergeCell ref="K10:K14"/>
    <mergeCell ref="L21:L22"/>
    <mergeCell ref="N14:O14"/>
    <mergeCell ref="N13:O13"/>
    <mergeCell ref="N12:O12"/>
    <mergeCell ref="M10:M14"/>
    <mergeCell ref="M90:N90"/>
    <mergeCell ref="D61:H61"/>
    <mergeCell ref="O43:O48"/>
    <mergeCell ref="J87:J88"/>
    <mergeCell ref="K87:K88"/>
    <mergeCell ref="C84:O84"/>
    <mergeCell ref="J41:L41"/>
    <mergeCell ref="G10:G14"/>
    <mergeCell ref="J58:L58"/>
    <mergeCell ref="N11:O11"/>
    <mergeCell ref="O79:O80"/>
    <mergeCell ref="H23:I23"/>
    <mergeCell ref="J39:O39"/>
    <mergeCell ref="D54:H54"/>
    <mergeCell ref="M79:N79"/>
    <mergeCell ref="I10:I14"/>
    <mergeCell ref="N25:O25"/>
    <mergeCell ref="H22:I22"/>
    <mergeCell ref="M60:N60"/>
    <mergeCell ref="N21:O22"/>
    <mergeCell ref="C21:J21"/>
    <mergeCell ref="D57:H57"/>
    <mergeCell ref="C10:C14"/>
    <mergeCell ref="E10:E14"/>
    <mergeCell ref="C40:N40"/>
    <mergeCell ref="D58:H59"/>
    <mergeCell ref="C37:E37"/>
    <mergeCell ref="F37:I37"/>
    <mergeCell ref="D47:H47"/>
    <mergeCell ref="M43:N43"/>
    <mergeCell ref="D44:H44"/>
    <mergeCell ref="M44:N44"/>
    <mergeCell ref="M51:N51"/>
    <mergeCell ref="O58:O59"/>
    <mergeCell ref="J38:L38"/>
    <mergeCell ref="M21:M22"/>
    <mergeCell ref="M52:N52"/>
    <mergeCell ref="O41:O42"/>
    <mergeCell ref="O49:O50"/>
    <mergeCell ref="C41:C42"/>
    <mergeCell ref="C81:O81"/>
    <mergeCell ref="M83:N83"/>
    <mergeCell ref="D79:H79"/>
    <mergeCell ref="M47:N47"/>
    <mergeCell ref="I58:I59"/>
    <mergeCell ref="M54:N54"/>
    <mergeCell ref="D72:H72"/>
    <mergeCell ref="M69:N69"/>
    <mergeCell ref="M70:N70"/>
    <mergeCell ref="M45:N45"/>
    <mergeCell ref="C64:C66"/>
    <mergeCell ref="M46:N46"/>
    <mergeCell ref="H26:I31"/>
    <mergeCell ref="M130:N130"/>
    <mergeCell ref="N23:O23"/>
    <mergeCell ref="N24:O24"/>
    <mergeCell ref="O90:O92"/>
    <mergeCell ref="C39:E39"/>
    <mergeCell ref="C20:O20"/>
    <mergeCell ref="M63:N63"/>
    <mergeCell ref="D63:H63"/>
    <mergeCell ref="M58:N59"/>
    <mergeCell ref="D60:H60"/>
    <mergeCell ref="M55:N55"/>
    <mergeCell ref="C58:C59"/>
    <mergeCell ref="C73:O73"/>
    <mergeCell ref="M96:N96"/>
    <mergeCell ref="M68:N68"/>
    <mergeCell ref="N26:O34"/>
    <mergeCell ref="M120:N120"/>
    <mergeCell ref="H25:I25"/>
    <mergeCell ref="J25:J34"/>
    <mergeCell ref="H32:I34"/>
    <mergeCell ref="M116:N116"/>
    <mergeCell ref="M122:N122"/>
    <mergeCell ref="O74:O77"/>
    <mergeCell ref="N7:O7"/>
    <mergeCell ref="E5:E9"/>
    <mergeCell ref="C35:O35"/>
    <mergeCell ref="D49:N50"/>
    <mergeCell ref="C125:C126"/>
    <mergeCell ref="C121:O121"/>
    <mergeCell ref="C86:C88"/>
    <mergeCell ref="N5:O5"/>
    <mergeCell ref="D98:H98"/>
    <mergeCell ref="J111:L111"/>
    <mergeCell ref="M76:N76"/>
    <mergeCell ref="C5:C9"/>
    <mergeCell ref="N9:O9"/>
    <mergeCell ref="D92:H92"/>
    <mergeCell ref="N8:O8"/>
    <mergeCell ref="K5:K9"/>
    <mergeCell ref="D27:D34"/>
    <mergeCell ref="C15:C19"/>
    <mergeCell ref="N16:O16"/>
    <mergeCell ref="C24:C34"/>
    <mergeCell ref="D86:H88"/>
    <mergeCell ref="M74:N74"/>
    <mergeCell ref="O94:O98"/>
    <mergeCell ref="D80:H80"/>
    <mergeCell ref="D4:O4"/>
    <mergeCell ref="O64:O66"/>
    <mergeCell ref="M5:M9"/>
    <mergeCell ref="I5:I9"/>
    <mergeCell ref="G5:G9"/>
    <mergeCell ref="N6:O6"/>
    <mergeCell ref="C49:C50"/>
    <mergeCell ref="J37:O37"/>
    <mergeCell ref="D120:H120"/>
    <mergeCell ref="D115:H115"/>
    <mergeCell ref="G15:G19"/>
    <mergeCell ref="K28:K34"/>
    <mergeCell ref="N18:O18"/>
    <mergeCell ref="G26:G34"/>
    <mergeCell ref="F26:F34"/>
    <mergeCell ref="E15:E19"/>
    <mergeCell ref="N17:O17"/>
    <mergeCell ref="E31:E34"/>
    <mergeCell ref="N15:O15"/>
    <mergeCell ref="H24:I24"/>
    <mergeCell ref="K15:K19"/>
    <mergeCell ref="I15:I19"/>
    <mergeCell ref="N19:O19"/>
    <mergeCell ref="E24:E28"/>
    <mergeCell ref="C134:C135"/>
    <mergeCell ref="D36:O36"/>
    <mergeCell ref="D125:H126"/>
    <mergeCell ref="F39:I39"/>
    <mergeCell ref="F38:I38"/>
    <mergeCell ref="M41:N42"/>
    <mergeCell ref="I41:I42"/>
    <mergeCell ref="D41:H42"/>
    <mergeCell ref="D127:H127"/>
    <mergeCell ref="M131:N131"/>
    <mergeCell ref="M128:N128"/>
    <mergeCell ref="M115:N115"/>
    <mergeCell ref="M123:N123"/>
    <mergeCell ref="I125:I126"/>
    <mergeCell ref="M75:N75"/>
    <mergeCell ref="D83:H83"/>
    <mergeCell ref="M98:N98"/>
    <mergeCell ref="D85:H85"/>
    <mergeCell ref="M95:N95"/>
    <mergeCell ref="M110:N110"/>
    <mergeCell ref="D90:H90"/>
    <mergeCell ref="D124:H124"/>
    <mergeCell ref="D100:H100"/>
    <mergeCell ref="D45:H45"/>
  </mergeCells>
  <printOptions horizontalCentered="1"/>
  <pageMargins left="0.25" right="0.25" top="0.75" bottom="0.75" header="0.3" footer="0.3"/>
  <pageSetup paperSize="9" scale="53"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X172"/>
  <sheetViews>
    <sheetView showGridLines="0" topLeftCell="A79" zoomScale="96" workbookViewId="0">
      <selection activeCell="C25" sqref="C25:D25"/>
    </sheetView>
  </sheetViews>
  <sheetFormatPr baseColWidth="10" defaultColWidth="11" defaultRowHeight="15" x14ac:dyDescent="0.2"/>
  <cols>
    <col min="1" max="1" width="2.5703125" customWidth="1"/>
    <col min="2" max="2" width="6.5703125" customWidth="1"/>
    <col min="3" max="3" width="9.140625" customWidth="1"/>
    <col min="4" max="4" width="64.5703125" customWidth="1"/>
    <col min="5" max="5" width="25.7109375" style="134" customWidth="1"/>
    <col min="6" max="6" width="7.28515625" style="135" customWidth="1"/>
    <col min="7" max="7" width="4.28515625" style="135" customWidth="1"/>
    <col min="8" max="8" width="5.5703125" style="135" customWidth="1"/>
    <col min="9" max="9" width="5.42578125" style="135" customWidth="1"/>
    <col min="10" max="10" width="5.28515625" style="135" customWidth="1"/>
    <col min="11" max="11" width="8.7109375" customWidth="1"/>
    <col min="12" max="12" width="2" customWidth="1"/>
  </cols>
  <sheetData>
    <row r="1" spans="2:12" x14ac:dyDescent="0.2">
      <c r="B1" s="242"/>
      <c r="C1" s="242"/>
      <c r="D1" s="242"/>
      <c r="E1" s="241"/>
      <c r="F1" s="3"/>
      <c r="G1" s="3"/>
      <c r="H1" s="3"/>
      <c r="I1" s="3"/>
      <c r="J1" s="3"/>
    </row>
    <row r="2" spans="2:12" ht="26.25" customHeight="1" x14ac:dyDescent="0.25">
      <c r="B2" s="669" t="s">
        <v>0</v>
      </c>
      <c r="C2" s="670"/>
      <c r="D2" s="670"/>
      <c r="E2" s="670"/>
      <c r="F2" s="670"/>
      <c r="G2" s="670"/>
      <c r="H2" s="670"/>
      <c r="I2" s="670"/>
      <c r="J2" s="671"/>
    </row>
    <row r="3" spans="2:12" ht="33.75" customHeight="1" x14ac:dyDescent="0.25">
      <c r="B3" s="672" t="s">
        <v>464</v>
      </c>
      <c r="C3" s="673"/>
      <c r="D3" s="673"/>
      <c r="E3" s="673"/>
      <c r="F3" s="673"/>
      <c r="G3" s="673"/>
      <c r="H3" s="674"/>
      <c r="I3" s="674"/>
      <c r="J3" s="675"/>
    </row>
    <row r="4" spans="2:12" ht="45.75" customHeight="1" x14ac:dyDescent="0.25">
      <c r="B4" s="682" t="s">
        <v>465</v>
      </c>
      <c r="C4" s="683"/>
      <c r="D4" s="683"/>
      <c r="E4" s="136" t="s">
        <v>466</v>
      </c>
      <c r="F4" s="137" t="s">
        <v>234</v>
      </c>
      <c r="G4" s="138" t="s">
        <v>235</v>
      </c>
      <c r="H4" s="139" t="s">
        <v>236</v>
      </c>
      <c r="I4" s="655" t="s">
        <v>467</v>
      </c>
      <c r="J4" s="656"/>
      <c r="K4" s="686" t="str">
        <f>(K6+K7+K8+K9+K10+K11+K12+K13+K14+K15+K16+K17+K18+K19+K20+K21+K23+K24+K25+K26+K27+K28+K31+K32+K33+K34+K35+K36+K37+K38+K39+K41+K43+K44+K45+K46+K47+K48+K49+K50+K51+K53+K54+K55+K56+K57+K59+K60+K61+K62)&amp;"%"</f>
        <v>40%</v>
      </c>
      <c r="L4" s="686"/>
    </row>
    <row r="5" spans="2:12" ht="29.25" customHeight="1" x14ac:dyDescent="0.25">
      <c r="B5" s="680" t="s">
        <v>468</v>
      </c>
      <c r="C5" s="680"/>
      <c r="D5" s="680"/>
      <c r="E5" s="680"/>
      <c r="F5" s="680"/>
      <c r="G5" s="680"/>
      <c r="H5" s="680"/>
      <c r="I5" s="680"/>
      <c r="J5" s="680"/>
      <c r="K5" s="681"/>
    </row>
    <row r="6" spans="2:12" ht="57" customHeight="1" x14ac:dyDescent="0.25">
      <c r="B6" s="140" t="s">
        <v>469</v>
      </c>
      <c r="C6" s="668" t="s">
        <v>470</v>
      </c>
      <c r="D6" s="668"/>
      <c r="E6" s="141" t="s">
        <v>471</v>
      </c>
      <c r="F6" s="142"/>
      <c r="G6" s="143" t="s">
        <v>240</v>
      </c>
      <c r="H6" s="143"/>
      <c r="I6" s="684"/>
      <c r="J6" s="685"/>
      <c r="K6" s="144">
        <f>IF(G6="X",1,0)</f>
        <v>1</v>
      </c>
    </row>
    <row r="7" spans="2:12" ht="42.75" customHeight="1" x14ac:dyDescent="0.25">
      <c r="B7" s="145" t="s">
        <v>472</v>
      </c>
      <c r="C7" s="668" t="s">
        <v>473</v>
      </c>
      <c r="D7" s="668"/>
      <c r="E7" s="141" t="s">
        <v>474</v>
      </c>
      <c r="F7" s="142"/>
      <c r="G7" s="143" t="s">
        <v>240</v>
      </c>
      <c r="H7" s="143"/>
      <c r="I7" s="676"/>
      <c r="J7" s="677"/>
      <c r="K7" s="144">
        <f t="shared" ref="K7:K18" si="0">IF(G7="X",1,0)</f>
        <v>1</v>
      </c>
    </row>
    <row r="8" spans="2:12" ht="34.5" customHeight="1" x14ac:dyDescent="0.25">
      <c r="B8" s="140" t="s">
        <v>475</v>
      </c>
      <c r="C8" s="440" t="s">
        <v>476</v>
      </c>
      <c r="D8" s="440"/>
      <c r="E8" s="141" t="s">
        <v>477</v>
      </c>
      <c r="F8" s="142"/>
      <c r="G8" s="143" t="s">
        <v>240</v>
      </c>
      <c r="H8" s="143"/>
      <c r="I8" s="678"/>
      <c r="J8" s="679"/>
      <c r="K8" s="144">
        <f t="shared" si="0"/>
        <v>1</v>
      </c>
    </row>
    <row r="9" spans="2:12" ht="38.25" customHeight="1" x14ac:dyDescent="0.25">
      <c r="B9" s="140" t="s">
        <v>478</v>
      </c>
      <c r="C9" s="440" t="s">
        <v>479</v>
      </c>
      <c r="D9" s="440"/>
      <c r="E9" s="141" t="s">
        <v>480</v>
      </c>
      <c r="F9" s="142"/>
      <c r="G9" s="143" t="s">
        <v>240</v>
      </c>
      <c r="H9" s="143"/>
      <c r="I9" s="678"/>
      <c r="J9" s="679"/>
      <c r="K9" s="144">
        <f t="shared" si="0"/>
        <v>1</v>
      </c>
    </row>
    <row r="10" spans="2:12" ht="28.5" customHeight="1" x14ac:dyDescent="0.25">
      <c r="B10" s="145" t="s">
        <v>481</v>
      </c>
      <c r="C10" s="646" t="s">
        <v>482</v>
      </c>
      <c r="D10" s="646"/>
      <c r="E10" s="141" t="s">
        <v>483</v>
      </c>
      <c r="F10" s="142"/>
      <c r="G10" s="143" t="s">
        <v>240</v>
      </c>
      <c r="H10" s="143"/>
      <c r="I10" s="678"/>
      <c r="J10" s="679"/>
      <c r="K10" s="144">
        <f t="shared" si="0"/>
        <v>1</v>
      </c>
    </row>
    <row r="11" spans="2:12" ht="40.5" customHeight="1" x14ac:dyDescent="0.25">
      <c r="B11" s="140" t="s">
        <v>484</v>
      </c>
      <c r="C11" s="647" t="s">
        <v>485</v>
      </c>
      <c r="D11" s="647"/>
      <c r="E11" s="141" t="s">
        <v>486</v>
      </c>
      <c r="F11" s="142"/>
      <c r="G11" s="143" t="s">
        <v>240</v>
      </c>
      <c r="H11" s="143"/>
      <c r="I11" s="678"/>
      <c r="J11" s="679"/>
      <c r="K11" s="144">
        <f t="shared" si="0"/>
        <v>1</v>
      </c>
    </row>
    <row r="12" spans="2:12" ht="21.75" customHeight="1" x14ac:dyDescent="0.25">
      <c r="B12" s="140" t="s">
        <v>487</v>
      </c>
      <c r="C12" s="647" t="s">
        <v>488</v>
      </c>
      <c r="D12" s="647"/>
      <c r="E12" s="141" t="s">
        <v>489</v>
      </c>
      <c r="F12" s="142"/>
      <c r="G12" s="143" t="s">
        <v>240</v>
      </c>
      <c r="H12" s="143"/>
      <c r="I12" s="634"/>
      <c r="J12" s="661"/>
      <c r="K12" s="144">
        <f t="shared" si="0"/>
        <v>1</v>
      </c>
    </row>
    <row r="13" spans="2:12" ht="46.5" customHeight="1" x14ac:dyDescent="0.25">
      <c r="B13" s="145" t="s">
        <v>490</v>
      </c>
      <c r="C13" s="647" t="s">
        <v>491</v>
      </c>
      <c r="D13" s="647"/>
      <c r="E13" s="147" t="s">
        <v>492</v>
      </c>
      <c r="F13" s="142"/>
      <c r="G13" s="143" t="s">
        <v>240</v>
      </c>
      <c r="H13" s="143"/>
      <c r="I13" s="678"/>
      <c r="J13" s="679"/>
      <c r="K13" s="144">
        <f t="shared" si="0"/>
        <v>1</v>
      </c>
    </row>
    <row r="14" spans="2:12" ht="49.5" customHeight="1" x14ac:dyDescent="0.25">
      <c r="B14" s="140" t="s">
        <v>493</v>
      </c>
      <c r="C14" s="646" t="s">
        <v>494</v>
      </c>
      <c r="D14" s="646"/>
      <c r="E14" s="147" t="s">
        <v>495</v>
      </c>
      <c r="F14" s="142"/>
      <c r="G14" s="143" t="s">
        <v>240</v>
      </c>
      <c r="H14" s="143"/>
      <c r="I14" s="634"/>
      <c r="J14" s="661"/>
      <c r="K14" s="144">
        <f t="shared" si="0"/>
        <v>1</v>
      </c>
    </row>
    <row r="15" spans="2:12" ht="35.25" customHeight="1" x14ac:dyDescent="0.25">
      <c r="B15" s="140" t="s">
        <v>496</v>
      </c>
      <c r="C15" s="646" t="s">
        <v>497</v>
      </c>
      <c r="D15" s="646"/>
      <c r="E15" s="152" t="s">
        <v>498</v>
      </c>
      <c r="F15" s="142"/>
      <c r="G15" s="143" t="s">
        <v>240</v>
      </c>
      <c r="H15" s="143"/>
      <c r="I15" s="634"/>
      <c r="J15" s="661"/>
      <c r="K15" s="144">
        <f t="shared" si="0"/>
        <v>1</v>
      </c>
    </row>
    <row r="16" spans="2:12" ht="33" customHeight="1" x14ac:dyDescent="0.25">
      <c r="B16" s="145" t="s">
        <v>499</v>
      </c>
      <c r="C16" s="288" t="s">
        <v>500</v>
      </c>
      <c r="D16" s="288"/>
      <c r="E16" s="152" t="s">
        <v>501</v>
      </c>
      <c r="F16" s="142"/>
      <c r="G16" s="143" t="s">
        <v>240</v>
      </c>
      <c r="H16" s="143"/>
      <c r="I16" s="634"/>
      <c r="J16" s="661"/>
      <c r="K16" s="144">
        <f t="shared" si="0"/>
        <v>1</v>
      </c>
    </row>
    <row r="17" spans="2:11" ht="48.75" customHeight="1" x14ac:dyDescent="0.25">
      <c r="B17" s="140" t="s">
        <v>502</v>
      </c>
      <c r="C17" s="646" t="s">
        <v>503</v>
      </c>
      <c r="D17" s="646"/>
      <c r="E17" s="147" t="s">
        <v>504</v>
      </c>
      <c r="F17" s="148"/>
      <c r="G17" s="149" t="s">
        <v>240</v>
      </c>
      <c r="H17" s="149"/>
      <c r="I17" s="634"/>
      <c r="J17" s="661"/>
      <c r="K17" s="144">
        <f>IF(G17="X",1,0)</f>
        <v>1</v>
      </c>
    </row>
    <row r="18" spans="2:11" ht="30.75" customHeight="1" x14ac:dyDescent="0.25">
      <c r="B18" s="140" t="s">
        <v>505</v>
      </c>
      <c r="C18" s="646" t="s">
        <v>506</v>
      </c>
      <c r="D18" s="646"/>
      <c r="E18" s="147" t="s">
        <v>504</v>
      </c>
      <c r="F18" s="150"/>
      <c r="G18" s="150" t="s">
        <v>240</v>
      </c>
      <c r="H18" s="150"/>
      <c r="I18" s="634"/>
      <c r="J18" s="661"/>
      <c r="K18" s="144">
        <f t="shared" si="0"/>
        <v>1</v>
      </c>
    </row>
    <row r="19" spans="2:11" ht="50.25" customHeight="1" x14ac:dyDescent="0.25">
      <c r="B19" s="145" t="s">
        <v>507</v>
      </c>
      <c r="C19" s="646" t="s">
        <v>508</v>
      </c>
      <c r="D19" s="646"/>
      <c r="E19" s="152" t="s">
        <v>509</v>
      </c>
      <c r="F19" s="150"/>
      <c r="G19" s="150" t="s">
        <v>240</v>
      </c>
      <c r="H19" s="150"/>
      <c r="I19" s="634"/>
      <c r="J19" s="661"/>
      <c r="K19" s="144">
        <f>IF(G19="X",0.5,0)</f>
        <v>0.5</v>
      </c>
    </row>
    <row r="20" spans="2:11" ht="50.25" customHeight="1" x14ac:dyDescent="0.25">
      <c r="B20" s="145" t="s">
        <v>510</v>
      </c>
      <c r="C20" s="723" t="s">
        <v>511</v>
      </c>
      <c r="D20" s="405"/>
      <c r="E20" s="152" t="s">
        <v>509</v>
      </c>
      <c r="F20" s="150"/>
      <c r="G20" s="150" t="s">
        <v>240</v>
      </c>
      <c r="H20" s="150"/>
      <c r="I20" s="661"/>
      <c r="J20" s="687"/>
      <c r="K20" s="144">
        <f>IF(G20="X",0.5,0)</f>
        <v>0.5</v>
      </c>
    </row>
    <row r="21" spans="2:11" ht="39" customHeight="1" x14ac:dyDescent="0.25">
      <c r="B21" s="140">
        <v>1.1599999999999999</v>
      </c>
      <c r="C21" s="646" t="s">
        <v>512</v>
      </c>
      <c r="D21" s="646"/>
      <c r="E21" s="152" t="s">
        <v>513</v>
      </c>
      <c r="F21" s="150"/>
      <c r="G21" s="150" t="s">
        <v>240</v>
      </c>
      <c r="H21" s="150"/>
      <c r="I21" s="634"/>
      <c r="J21" s="661"/>
      <c r="K21" s="144">
        <f>IF(G21="X",1,0)</f>
        <v>1</v>
      </c>
    </row>
    <row r="22" spans="2:11" ht="33.75" customHeight="1" x14ac:dyDescent="0.25">
      <c r="B22" s="658" t="s">
        <v>514</v>
      </c>
      <c r="C22" s="659"/>
      <c r="D22" s="659"/>
      <c r="E22" s="659"/>
      <c r="F22" s="659"/>
      <c r="G22" s="659"/>
      <c r="H22" s="659"/>
      <c r="I22" s="659"/>
      <c r="J22" s="659"/>
      <c r="K22" s="660"/>
    </row>
    <row r="23" spans="2:11" ht="63" customHeight="1" x14ac:dyDescent="0.25">
      <c r="B23" s="243">
        <v>1.17</v>
      </c>
      <c r="C23" s="646" t="s">
        <v>515</v>
      </c>
      <c r="D23" s="646"/>
      <c r="E23" s="152" t="s">
        <v>516</v>
      </c>
      <c r="F23" s="148"/>
      <c r="G23" s="149" t="s">
        <v>240</v>
      </c>
      <c r="H23" s="149"/>
      <c r="I23" s="648"/>
      <c r="J23" s="653"/>
      <c r="K23" s="144">
        <f>IF(G23="X",1,0)</f>
        <v>1</v>
      </c>
    </row>
    <row r="24" spans="2:11" ht="63" customHeight="1" x14ac:dyDescent="0.25">
      <c r="B24" s="243">
        <v>1.18</v>
      </c>
      <c r="C24" s="647" t="s">
        <v>517</v>
      </c>
      <c r="D24" s="647"/>
      <c r="E24" s="141" t="s">
        <v>516</v>
      </c>
      <c r="F24" s="151"/>
      <c r="G24" s="149" t="s">
        <v>240</v>
      </c>
      <c r="H24" s="149"/>
      <c r="I24" s="648"/>
      <c r="J24" s="653"/>
      <c r="K24" s="144">
        <f t="shared" ref="K24:K28" si="1">IF(G24="X",1,0)</f>
        <v>1</v>
      </c>
    </row>
    <row r="25" spans="2:11" ht="58.5" customHeight="1" x14ac:dyDescent="0.25">
      <c r="B25" s="243">
        <v>1.19</v>
      </c>
      <c r="C25" s="440" t="s">
        <v>518</v>
      </c>
      <c r="D25" s="440"/>
      <c r="E25" s="152" t="s">
        <v>519</v>
      </c>
      <c r="F25" s="151"/>
      <c r="G25" s="149" t="s">
        <v>240</v>
      </c>
      <c r="H25" s="149"/>
      <c r="I25" s="648"/>
      <c r="J25" s="653"/>
      <c r="K25" s="144">
        <f t="shared" si="1"/>
        <v>1</v>
      </c>
    </row>
    <row r="26" spans="2:11" ht="54" customHeight="1" x14ac:dyDescent="0.25">
      <c r="B26" s="244" t="s">
        <v>520</v>
      </c>
      <c r="C26" s="662" t="s">
        <v>521</v>
      </c>
      <c r="D26" s="662"/>
      <c r="E26" s="152" t="s">
        <v>522</v>
      </c>
      <c r="F26" s="151"/>
      <c r="G26" s="149" t="s">
        <v>240</v>
      </c>
      <c r="H26" s="149"/>
      <c r="I26" s="648"/>
      <c r="J26" s="653"/>
      <c r="K26" s="144">
        <f t="shared" si="1"/>
        <v>1</v>
      </c>
    </row>
    <row r="27" spans="2:11" ht="33.75" customHeight="1" x14ac:dyDescent="0.25">
      <c r="B27" s="243">
        <v>1.21</v>
      </c>
      <c r="C27" s="646" t="s">
        <v>523</v>
      </c>
      <c r="D27" s="646"/>
      <c r="E27" s="152" t="s">
        <v>524</v>
      </c>
      <c r="F27" s="153"/>
      <c r="G27" s="150" t="s">
        <v>240</v>
      </c>
      <c r="H27" s="153"/>
      <c r="I27" s="648"/>
      <c r="J27" s="653"/>
      <c r="K27" s="144">
        <f t="shared" si="1"/>
        <v>1</v>
      </c>
    </row>
    <row r="28" spans="2:11" ht="72.75" customHeight="1" x14ac:dyDescent="0.25">
      <c r="B28" s="245">
        <v>1.22</v>
      </c>
      <c r="C28" s="424" t="s">
        <v>525</v>
      </c>
      <c r="D28" s="424"/>
      <c r="E28" s="155" t="s">
        <v>526</v>
      </c>
      <c r="F28" s="151"/>
      <c r="G28" s="149" t="s">
        <v>240</v>
      </c>
      <c r="H28" s="149"/>
      <c r="I28" s="648"/>
      <c r="J28" s="653"/>
      <c r="K28" s="144">
        <f t="shared" si="1"/>
        <v>1</v>
      </c>
    </row>
    <row r="29" spans="2:11" s="3" customFormat="1" ht="27" customHeight="1" x14ac:dyDescent="0.2">
      <c r="B29" s="729" t="s">
        <v>527</v>
      </c>
      <c r="C29" s="730"/>
      <c r="D29" s="730"/>
      <c r="E29" s="730"/>
      <c r="F29" s="730"/>
      <c r="G29" s="730"/>
      <c r="H29" s="730"/>
      <c r="I29" s="730"/>
      <c r="J29" s="730"/>
      <c r="K29" s="731"/>
    </row>
    <row r="30" spans="2:11" s="3" customFormat="1" ht="27" customHeight="1" x14ac:dyDescent="0.2">
      <c r="B30" s="663" t="s">
        <v>528</v>
      </c>
      <c r="C30" s="664"/>
      <c r="D30" s="664"/>
      <c r="E30" s="664"/>
      <c r="F30" s="664"/>
      <c r="G30" s="664"/>
      <c r="H30" s="664"/>
      <c r="I30" s="664"/>
      <c r="J30" s="664"/>
      <c r="K30" s="665"/>
    </row>
    <row r="31" spans="2:11" s="3" customFormat="1" ht="31.5" customHeight="1" x14ac:dyDescent="0.2">
      <c r="B31" s="243">
        <v>1.23</v>
      </c>
      <c r="C31" s="440" t="s">
        <v>529</v>
      </c>
      <c r="D31" s="440"/>
      <c r="E31" s="147" t="s">
        <v>530</v>
      </c>
      <c r="F31" s="150" t="s">
        <v>240</v>
      </c>
      <c r="G31" s="150"/>
      <c r="H31" s="150"/>
      <c r="I31" s="641"/>
      <c r="J31" s="654"/>
      <c r="K31" s="144">
        <f>IF(F31="X",1,0)</f>
        <v>1</v>
      </c>
    </row>
    <row r="32" spans="2:11" s="3" customFormat="1" ht="39" customHeight="1" x14ac:dyDescent="0.2">
      <c r="B32" s="243">
        <v>1.24</v>
      </c>
      <c r="C32" s="440" t="s">
        <v>531</v>
      </c>
      <c r="D32" s="440"/>
      <c r="E32" s="147" t="s">
        <v>530</v>
      </c>
      <c r="F32" s="150" t="s">
        <v>240</v>
      </c>
      <c r="G32" s="150"/>
      <c r="H32" s="150"/>
      <c r="I32" s="641"/>
      <c r="J32" s="654"/>
      <c r="K32" s="144">
        <f t="shared" ref="K32:K35" si="2">IF(F32="X",1,0)</f>
        <v>1</v>
      </c>
    </row>
    <row r="33" spans="2:11" s="3" customFormat="1" ht="39.75" customHeight="1" x14ac:dyDescent="0.2">
      <c r="B33" s="243">
        <v>1.25</v>
      </c>
      <c r="C33" s="440" t="s">
        <v>532</v>
      </c>
      <c r="D33" s="440"/>
      <c r="E33" s="147" t="s">
        <v>530</v>
      </c>
      <c r="F33" s="150" t="s">
        <v>240</v>
      </c>
      <c r="G33" s="150"/>
      <c r="H33" s="150"/>
      <c r="I33" s="641"/>
      <c r="J33" s="654"/>
      <c r="K33" s="144">
        <f t="shared" si="2"/>
        <v>1</v>
      </c>
    </row>
    <row r="34" spans="2:11" s="3" customFormat="1" ht="33.75" customHeight="1" x14ac:dyDescent="0.2">
      <c r="B34" s="243">
        <v>1.26</v>
      </c>
      <c r="C34" s="440" t="s">
        <v>533</v>
      </c>
      <c r="D34" s="440"/>
      <c r="E34" s="147" t="s">
        <v>530</v>
      </c>
      <c r="F34" s="150" t="s">
        <v>240</v>
      </c>
      <c r="G34" s="150"/>
      <c r="H34" s="150"/>
      <c r="I34" s="641"/>
      <c r="J34" s="654"/>
      <c r="K34" s="144">
        <f t="shared" si="2"/>
        <v>1</v>
      </c>
    </row>
    <row r="35" spans="2:11" s="3" customFormat="1" ht="39.75" customHeight="1" x14ac:dyDescent="0.2">
      <c r="B35" s="243">
        <v>1.27</v>
      </c>
      <c r="C35" s="440" t="s">
        <v>534</v>
      </c>
      <c r="D35" s="440"/>
      <c r="E35" s="147" t="s">
        <v>530</v>
      </c>
      <c r="F35" s="150" t="s">
        <v>240</v>
      </c>
      <c r="G35" s="150"/>
      <c r="H35" s="150"/>
      <c r="I35" s="641"/>
      <c r="J35" s="654"/>
      <c r="K35" s="144">
        <f t="shared" si="2"/>
        <v>1</v>
      </c>
    </row>
    <row r="36" spans="2:11" s="3" customFormat="1" ht="48" customHeight="1" x14ac:dyDescent="0.2">
      <c r="B36" s="243">
        <v>1.28</v>
      </c>
      <c r="C36" s="440" t="s">
        <v>535</v>
      </c>
      <c r="D36" s="440"/>
      <c r="E36" s="147" t="s">
        <v>530</v>
      </c>
      <c r="F36" s="150" t="s">
        <v>240</v>
      </c>
      <c r="G36" s="150"/>
      <c r="H36" s="150"/>
      <c r="I36" s="641"/>
      <c r="J36" s="654"/>
      <c r="K36" s="144">
        <f>IF(F36="X",1,0)</f>
        <v>1</v>
      </c>
    </row>
    <row r="37" spans="2:11" s="3" customFormat="1" ht="46.5" customHeight="1" x14ac:dyDescent="0.2">
      <c r="B37" s="243">
        <v>1.29</v>
      </c>
      <c r="C37" s="440" t="s">
        <v>536</v>
      </c>
      <c r="D37" s="440"/>
      <c r="E37" s="147" t="s">
        <v>530</v>
      </c>
      <c r="F37" s="150" t="s">
        <v>240</v>
      </c>
      <c r="G37" s="150"/>
      <c r="H37" s="150"/>
      <c r="I37" s="641"/>
      <c r="J37" s="654"/>
      <c r="K37" s="144">
        <f>IF(F37="X",0.5,0)</f>
        <v>0.5</v>
      </c>
    </row>
    <row r="38" spans="2:11" s="3" customFormat="1" ht="36" customHeight="1" x14ac:dyDescent="0.2">
      <c r="B38" s="244" t="s">
        <v>537</v>
      </c>
      <c r="C38" s="646" t="s">
        <v>538</v>
      </c>
      <c r="D38" s="646"/>
      <c r="E38" s="147" t="s">
        <v>530</v>
      </c>
      <c r="F38" s="150"/>
      <c r="G38" s="150" t="s">
        <v>240</v>
      </c>
      <c r="H38" s="150"/>
      <c r="I38" s="654"/>
      <c r="J38" s="657"/>
      <c r="K38" s="144">
        <f>IF(G38="X",0.5,0)</f>
        <v>0.5</v>
      </c>
    </row>
    <row r="39" spans="2:11" s="3" customFormat="1" ht="46.5" customHeight="1" x14ac:dyDescent="0.2">
      <c r="B39" s="244" t="s">
        <v>539</v>
      </c>
      <c r="C39" s="646" t="s">
        <v>540</v>
      </c>
      <c r="D39" s="646"/>
      <c r="E39" s="147" t="s">
        <v>541</v>
      </c>
      <c r="F39" s="150"/>
      <c r="G39" s="150" t="s">
        <v>240</v>
      </c>
      <c r="H39" s="150"/>
      <c r="I39" s="641"/>
      <c r="J39" s="654"/>
      <c r="K39" s="144">
        <f>IF(G39="X",0.5,0)</f>
        <v>0.5</v>
      </c>
    </row>
    <row r="40" spans="2:11" s="3" customFormat="1" ht="31.5" customHeight="1" x14ac:dyDescent="0.2">
      <c r="B40" s="663" t="s">
        <v>542</v>
      </c>
      <c r="C40" s="664"/>
      <c r="D40" s="664"/>
      <c r="E40" s="664"/>
      <c r="F40" s="664"/>
      <c r="G40" s="664"/>
      <c r="H40" s="664"/>
      <c r="I40" s="664"/>
      <c r="J40" s="664"/>
      <c r="K40" s="665"/>
    </row>
    <row r="41" spans="2:11" s="3" customFormat="1" ht="38.25" customHeight="1" x14ac:dyDescent="0.2">
      <c r="B41" s="243">
        <v>1.32</v>
      </c>
      <c r="C41" s="288" t="s">
        <v>543</v>
      </c>
      <c r="D41" s="288"/>
      <c r="E41" s="152" t="s">
        <v>544</v>
      </c>
      <c r="F41" s="150" t="s">
        <v>240</v>
      </c>
      <c r="G41" s="150"/>
      <c r="H41" s="150"/>
      <c r="I41" s="641"/>
      <c r="J41" s="654"/>
      <c r="K41" s="144">
        <f>IF(F41="X",0.5,0)</f>
        <v>0.5</v>
      </c>
    </row>
    <row r="42" spans="2:11" s="3" customFormat="1" ht="27" customHeight="1" x14ac:dyDescent="0.2">
      <c r="B42" s="663" t="s">
        <v>545</v>
      </c>
      <c r="C42" s="664"/>
      <c r="D42" s="664"/>
      <c r="E42" s="664"/>
      <c r="F42" s="664"/>
      <c r="G42" s="664"/>
      <c r="H42" s="664"/>
      <c r="I42" s="664"/>
      <c r="J42" s="664"/>
      <c r="K42" s="665"/>
    </row>
    <row r="43" spans="2:11" s="3" customFormat="1" ht="41.25" customHeight="1" x14ac:dyDescent="0.2">
      <c r="B43" s="243">
        <v>1.33</v>
      </c>
      <c r="C43" s="646" t="s">
        <v>546</v>
      </c>
      <c r="D43" s="646"/>
      <c r="E43" s="152" t="s">
        <v>547</v>
      </c>
      <c r="F43" s="150"/>
      <c r="G43" s="150" t="s">
        <v>240</v>
      </c>
      <c r="H43" s="150"/>
      <c r="I43" s="641"/>
      <c r="J43" s="654"/>
      <c r="K43" s="144">
        <f>IF(G43="X",0.5,0)</f>
        <v>0.5</v>
      </c>
    </row>
    <row r="44" spans="2:11" s="3" customFormat="1" ht="41.25" customHeight="1" x14ac:dyDescent="0.2">
      <c r="B44" s="243">
        <v>1.34</v>
      </c>
      <c r="C44" s="646" t="s">
        <v>548</v>
      </c>
      <c r="D44" s="646"/>
      <c r="E44" s="152" t="s">
        <v>549</v>
      </c>
      <c r="F44" s="150"/>
      <c r="G44" s="150" t="s">
        <v>240</v>
      </c>
      <c r="H44" s="150"/>
      <c r="I44" s="641"/>
      <c r="J44" s="654"/>
      <c r="K44" s="144">
        <f t="shared" ref="K44:K51" si="3">IF(G44="X",0.5,0)</f>
        <v>0.5</v>
      </c>
    </row>
    <row r="45" spans="2:11" s="3" customFormat="1" ht="38.25" customHeight="1" x14ac:dyDescent="0.2">
      <c r="B45" s="243">
        <v>1.35</v>
      </c>
      <c r="C45" s="646" t="s">
        <v>550</v>
      </c>
      <c r="D45" s="646"/>
      <c r="E45" s="152" t="s">
        <v>549</v>
      </c>
      <c r="F45" s="150"/>
      <c r="G45" s="150" t="s">
        <v>240</v>
      </c>
      <c r="H45" s="150"/>
      <c r="I45" s="641"/>
      <c r="J45" s="654"/>
      <c r="K45" s="144">
        <f t="shared" si="3"/>
        <v>0.5</v>
      </c>
    </row>
    <row r="46" spans="2:11" s="3" customFormat="1" ht="31.5" customHeight="1" x14ac:dyDescent="0.2">
      <c r="B46" s="243">
        <v>1.36</v>
      </c>
      <c r="C46" s="647" t="s">
        <v>551</v>
      </c>
      <c r="D46" s="647"/>
      <c r="E46" s="152" t="s">
        <v>549</v>
      </c>
      <c r="F46" s="150"/>
      <c r="G46" s="150" t="s">
        <v>240</v>
      </c>
      <c r="H46" s="150"/>
      <c r="I46" s="641"/>
      <c r="J46" s="654"/>
      <c r="K46" s="144">
        <f t="shared" si="3"/>
        <v>0.5</v>
      </c>
    </row>
    <row r="47" spans="2:11" s="3" customFormat="1" ht="34.5" customHeight="1" x14ac:dyDescent="0.2">
      <c r="B47" s="243">
        <v>1.37</v>
      </c>
      <c r="C47" s="647" t="s">
        <v>552</v>
      </c>
      <c r="D47" s="647"/>
      <c r="E47" s="152" t="s">
        <v>549</v>
      </c>
      <c r="F47" s="150" t="s">
        <v>240</v>
      </c>
      <c r="G47" s="150"/>
      <c r="H47" s="150"/>
      <c r="I47" s="641"/>
      <c r="J47" s="654"/>
      <c r="K47" s="144">
        <f>IF(F47="X",0.5,0)</f>
        <v>0.5</v>
      </c>
    </row>
    <row r="48" spans="2:11" s="3" customFormat="1" ht="36.75" customHeight="1" x14ac:dyDescent="0.2">
      <c r="B48" s="243">
        <v>1.38</v>
      </c>
      <c r="C48" s="646" t="s">
        <v>553</v>
      </c>
      <c r="D48" s="646"/>
      <c r="E48" s="152" t="s">
        <v>549</v>
      </c>
      <c r="F48" s="150"/>
      <c r="G48" s="150" t="s">
        <v>240</v>
      </c>
      <c r="H48" s="150"/>
      <c r="I48" s="641"/>
      <c r="J48" s="654"/>
      <c r="K48" s="144">
        <f t="shared" si="3"/>
        <v>0.5</v>
      </c>
    </row>
    <row r="49" spans="2:12" s="3" customFormat="1" ht="39" customHeight="1" x14ac:dyDescent="0.2">
      <c r="B49" s="243">
        <v>1.39</v>
      </c>
      <c r="C49" s="440" t="s">
        <v>554</v>
      </c>
      <c r="D49" s="440"/>
      <c r="E49" s="152" t="s">
        <v>549</v>
      </c>
      <c r="F49" s="150"/>
      <c r="G49" s="150" t="s">
        <v>240</v>
      </c>
      <c r="H49" s="150"/>
      <c r="I49" s="641"/>
      <c r="J49" s="654"/>
      <c r="K49" s="144">
        <f t="shared" si="3"/>
        <v>0.5</v>
      </c>
    </row>
    <row r="50" spans="2:12" s="3" customFormat="1" ht="45" customHeight="1" x14ac:dyDescent="0.2">
      <c r="B50" s="244" t="s">
        <v>555</v>
      </c>
      <c r="C50" s="440" t="s">
        <v>556</v>
      </c>
      <c r="D50" s="440"/>
      <c r="E50" s="152" t="s">
        <v>549</v>
      </c>
      <c r="F50" s="150"/>
      <c r="G50" s="150" t="s">
        <v>240</v>
      </c>
      <c r="H50" s="150"/>
      <c r="I50" s="641"/>
      <c r="J50" s="654"/>
      <c r="K50" s="144">
        <f t="shared" si="3"/>
        <v>0.5</v>
      </c>
    </row>
    <row r="51" spans="2:12" s="3" customFormat="1" ht="69.75" customHeight="1" x14ac:dyDescent="0.2">
      <c r="B51" s="244" t="s">
        <v>557</v>
      </c>
      <c r="C51" s="646" t="s">
        <v>558</v>
      </c>
      <c r="D51" s="646"/>
      <c r="E51" s="152" t="s">
        <v>549</v>
      </c>
      <c r="F51" s="150"/>
      <c r="G51" s="150" t="s">
        <v>240</v>
      </c>
      <c r="H51" s="150"/>
      <c r="I51" s="641"/>
      <c r="J51" s="654"/>
      <c r="K51" s="144">
        <f t="shared" si="3"/>
        <v>0.5</v>
      </c>
    </row>
    <row r="52" spans="2:12" s="3" customFormat="1" ht="33" customHeight="1" x14ac:dyDescent="0.2">
      <c r="B52" s="663" t="s">
        <v>559</v>
      </c>
      <c r="C52" s="664"/>
      <c r="D52" s="664"/>
      <c r="E52" s="664"/>
      <c r="F52" s="664"/>
      <c r="G52" s="664"/>
      <c r="H52" s="664"/>
      <c r="I52" s="664"/>
      <c r="J52" s="664"/>
      <c r="K52" s="665"/>
    </row>
    <row r="53" spans="2:12" s="3" customFormat="1" ht="54" customHeight="1" x14ac:dyDescent="0.2">
      <c r="B53" s="243">
        <v>1.42</v>
      </c>
      <c r="C53" s="646" t="s">
        <v>560</v>
      </c>
      <c r="D53" s="646"/>
      <c r="E53" s="152" t="s">
        <v>561</v>
      </c>
      <c r="F53" s="143"/>
      <c r="G53" s="143" t="s">
        <v>240</v>
      </c>
      <c r="H53" s="143"/>
      <c r="I53" s="634"/>
      <c r="J53" s="661"/>
      <c r="K53" s="144">
        <f>IF(G53="X",0.5,0)</f>
        <v>0.5</v>
      </c>
    </row>
    <row r="54" spans="2:12" s="3" customFormat="1" ht="48" customHeight="1" x14ac:dyDescent="0.2">
      <c r="B54" s="243">
        <v>1.43</v>
      </c>
      <c r="C54" s="646" t="s">
        <v>562</v>
      </c>
      <c r="D54" s="646"/>
      <c r="E54" s="152" t="s">
        <v>561</v>
      </c>
      <c r="F54" s="143"/>
      <c r="G54" s="143" t="s">
        <v>240</v>
      </c>
      <c r="H54" s="143"/>
      <c r="I54" s="634"/>
      <c r="J54" s="661"/>
      <c r="K54" s="144">
        <f>IF(G54="X",0.5,0)</f>
        <v>0.5</v>
      </c>
    </row>
    <row r="55" spans="2:12" s="3" customFormat="1" ht="39.75" customHeight="1" x14ac:dyDescent="0.2">
      <c r="B55" s="243">
        <v>1.44</v>
      </c>
      <c r="C55" s="646" t="s">
        <v>563</v>
      </c>
      <c r="D55" s="646"/>
      <c r="E55" s="152" t="s">
        <v>561</v>
      </c>
      <c r="F55" s="143"/>
      <c r="G55" s="143" t="s">
        <v>240</v>
      </c>
      <c r="H55" s="143"/>
      <c r="I55" s="634"/>
      <c r="J55" s="661"/>
      <c r="K55" s="144">
        <f>IF(G55="X",0.5,0)</f>
        <v>0.5</v>
      </c>
    </row>
    <row r="56" spans="2:12" s="3" customFormat="1" ht="47.25" customHeight="1" x14ac:dyDescent="0.2">
      <c r="B56" s="243">
        <v>1.45</v>
      </c>
      <c r="C56" s="646" t="s">
        <v>564</v>
      </c>
      <c r="D56" s="646"/>
      <c r="E56" s="152" t="s">
        <v>561</v>
      </c>
      <c r="F56" s="143"/>
      <c r="G56" s="143" t="s">
        <v>240</v>
      </c>
      <c r="H56" s="143"/>
      <c r="I56" s="634"/>
      <c r="J56" s="661"/>
      <c r="K56" s="144">
        <f>IF(G56="X",0.5,0)</f>
        <v>0.5</v>
      </c>
    </row>
    <row r="57" spans="2:12" s="3" customFormat="1" ht="48.75" customHeight="1" x14ac:dyDescent="0.2">
      <c r="B57" s="243">
        <v>1.46</v>
      </c>
      <c r="C57" s="646" t="s">
        <v>565</v>
      </c>
      <c r="D57" s="646"/>
      <c r="E57" s="152" t="s">
        <v>561</v>
      </c>
      <c r="F57" s="143"/>
      <c r="G57" s="143" t="s">
        <v>240</v>
      </c>
      <c r="H57" s="143"/>
      <c r="I57" s="634"/>
      <c r="J57" s="661"/>
      <c r="K57" s="144">
        <f>IF(G57="X",0.5,0)</f>
        <v>0.5</v>
      </c>
    </row>
    <row r="58" spans="2:12" s="3" customFormat="1" ht="36" customHeight="1" x14ac:dyDescent="0.2">
      <c r="B58" s="724" t="s">
        <v>566</v>
      </c>
      <c r="C58" s="725"/>
      <c r="D58" s="725"/>
      <c r="E58" s="725"/>
      <c r="F58" s="725"/>
      <c r="G58" s="725"/>
      <c r="H58" s="725"/>
      <c r="I58" s="725"/>
      <c r="J58" s="725"/>
      <c r="K58" s="726"/>
    </row>
    <row r="59" spans="2:12" s="3" customFormat="1" ht="47.25" customHeight="1" x14ac:dyDescent="0.2">
      <c r="B59" s="244" t="s">
        <v>567</v>
      </c>
      <c r="C59" s="440" t="s">
        <v>568</v>
      </c>
      <c r="D59" s="440"/>
      <c r="E59" s="152" t="s">
        <v>569</v>
      </c>
      <c r="F59" s="151"/>
      <c r="G59" s="149" t="s">
        <v>240</v>
      </c>
      <c r="H59" s="149"/>
      <c r="I59" s="709"/>
      <c r="J59" s="710"/>
      <c r="K59" s="144">
        <f>IF(G59="X",1,0)</f>
        <v>1</v>
      </c>
    </row>
    <row r="60" spans="2:12" s="3" customFormat="1" ht="30" customHeight="1" x14ac:dyDescent="0.2">
      <c r="B60" s="244" t="s">
        <v>570</v>
      </c>
      <c r="C60" s="440" t="s">
        <v>571</v>
      </c>
      <c r="D60" s="440"/>
      <c r="E60" s="147" t="s">
        <v>572</v>
      </c>
      <c r="F60" s="151"/>
      <c r="G60" s="149" t="s">
        <v>240</v>
      </c>
      <c r="H60" s="149"/>
      <c r="I60" s="709"/>
      <c r="J60" s="710"/>
      <c r="K60" s="144">
        <f>IF(G60="X",1,0)</f>
        <v>1</v>
      </c>
    </row>
    <row r="61" spans="2:12" s="3" customFormat="1" ht="47.25" customHeight="1" x14ac:dyDescent="0.2">
      <c r="B61" s="244" t="s">
        <v>573</v>
      </c>
      <c r="C61" s="440" t="s">
        <v>574</v>
      </c>
      <c r="D61" s="440"/>
      <c r="E61" s="152" t="s">
        <v>575</v>
      </c>
      <c r="F61" s="151"/>
      <c r="G61" s="149" t="s">
        <v>240</v>
      </c>
      <c r="H61" s="149"/>
      <c r="I61" s="709"/>
      <c r="J61" s="710"/>
      <c r="K61" s="144">
        <f>IF(G61="X",1,0)</f>
        <v>1</v>
      </c>
    </row>
    <row r="62" spans="2:12" s="3" customFormat="1" ht="58.5" customHeight="1" x14ac:dyDescent="0.2">
      <c r="B62" s="244" t="s">
        <v>576</v>
      </c>
      <c r="C62" s="500" t="s">
        <v>577</v>
      </c>
      <c r="D62" s="500"/>
      <c r="E62" s="156" t="s">
        <v>578</v>
      </c>
      <c r="F62" s="157"/>
      <c r="G62" s="158" t="s">
        <v>240</v>
      </c>
      <c r="H62" s="158"/>
      <c r="I62" s="715"/>
      <c r="J62" s="716"/>
      <c r="K62" s="144">
        <f>IF(G62="X",1,0)</f>
        <v>1</v>
      </c>
    </row>
    <row r="63" spans="2:12" ht="41.25" customHeight="1" x14ac:dyDescent="0.25">
      <c r="B63" s="705" t="s">
        <v>579</v>
      </c>
      <c r="C63" s="706"/>
      <c r="D63" s="706"/>
      <c r="E63" s="713" t="s">
        <v>466</v>
      </c>
      <c r="F63" s="727" t="s">
        <v>234</v>
      </c>
      <c r="G63" s="711" t="s">
        <v>235</v>
      </c>
      <c r="H63" s="688" t="s">
        <v>236</v>
      </c>
      <c r="I63" s="719" t="s">
        <v>467</v>
      </c>
      <c r="J63" s="720"/>
      <c r="K63" s="686" t="str">
        <f>(K66+K67+K68+K69+K70+K71+K72+K73+K74+K76+K77+K78+K79+K80+K81+K82+K84+K85+K86+K87+K88)&amp;"%"</f>
        <v>20%</v>
      </c>
      <c r="L63" s="686"/>
    </row>
    <row r="64" spans="2:12" ht="6.75" customHeight="1" x14ac:dyDescent="0.25">
      <c r="B64" s="707"/>
      <c r="C64" s="708"/>
      <c r="D64" s="708"/>
      <c r="E64" s="714"/>
      <c r="F64" s="728"/>
      <c r="G64" s="712"/>
      <c r="H64" s="689"/>
      <c r="I64" s="721"/>
      <c r="J64" s="722"/>
      <c r="K64" s="686"/>
      <c r="L64" s="686"/>
    </row>
    <row r="65" spans="2:11" ht="27.75" customHeight="1" x14ac:dyDescent="0.25">
      <c r="B65" s="680" t="s">
        <v>580</v>
      </c>
      <c r="C65" s="680"/>
      <c r="D65" s="680"/>
      <c r="E65" s="680"/>
      <c r="F65" s="680"/>
      <c r="G65" s="680"/>
      <c r="H65" s="680"/>
      <c r="I65" s="680"/>
      <c r="J65" s="680"/>
      <c r="K65" s="681"/>
    </row>
    <row r="66" spans="2:11" ht="49.5" customHeight="1" x14ac:dyDescent="0.25">
      <c r="B66" s="140" t="s">
        <v>581</v>
      </c>
      <c r="C66" s="668" t="s">
        <v>582</v>
      </c>
      <c r="D66" s="668"/>
      <c r="E66" s="160" t="s">
        <v>583</v>
      </c>
      <c r="F66" s="142"/>
      <c r="G66" s="143" t="s">
        <v>240</v>
      </c>
      <c r="H66" s="143"/>
      <c r="I66" s="634"/>
      <c r="J66" s="635"/>
      <c r="K66" s="144">
        <f>IF(G66="X",1,0)</f>
        <v>1</v>
      </c>
    </row>
    <row r="67" spans="2:11" ht="64.5" customHeight="1" x14ac:dyDescent="0.25">
      <c r="B67" s="140" t="s">
        <v>584</v>
      </c>
      <c r="C67" s="668" t="s">
        <v>585</v>
      </c>
      <c r="D67" s="668"/>
      <c r="E67" s="152" t="s">
        <v>509</v>
      </c>
      <c r="F67" s="142"/>
      <c r="G67" s="143" t="s">
        <v>240</v>
      </c>
      <c r="H67" s="143"/>
      <c r="I67" s="634"/>
      <c r="J67" s="635"/>
      <c r="K67" s="144">
        <f t="shared" ref="K67:K74" si="4">IF(G67="X",1,0)</f>
        <v>1</v>
      </c>
    </row>
    <row r="68" spans="2:11" ht="54" customHeight="1" x14ac:dyDescent="0.25">
      <c r="B68" s="140" t="s">
        <v>586</v>
      </c>
      <c r="C68" s="647" t="s">
        <v>587</v>
      </c>
      <c r="D68" s="647"/>
      <c r="E68" s="152" t="s">
        <v>509</v>
      </c>
      <c r="F68" s="142"/>
      <c r="G68" s="143" t="s">
        <v>240</v>
      </c>
      <c r="H68" s="143"/>
      <c r="I68" s="634"/>
      <c r="J68" s="635"/>
      <c r="K68" s="144">
        <f t="shared" si="4"/>
        <v>1</v>
      </c>
    </row>
    <row r="69" spans="2:11" ht="48" customHeight="1" x14ac:dyDescent="0.25">
      <c r="B69" s="140" t="s">
        <v>588</v>
      </c>
      <c r="C69" s="668" t="s">
        <v>589</v>
      </c>
      <c r="D69" s="668"/>
      <c r="E69" s="152" t="s">
        <v>509</v>
      </c>
      <c r="F69" s="142" t="s">
        <v>240</v>
      </c>
      <c r="G69" s="143"/>
      <c r="H69" s="143"/>
      <c r="I69" s="634"/>
      <c r="J69" s="635"/>
      <c r="K69" s="144">
        <f>IF(F69="X",1,0)</f>
        <v>1</v>
      </c>
    </row>
    <row r="70" spans="2:11" ht="31.5" customHeight="1" x14ac:dyDescent="0.25">
      <c r="B70" s="140" t="s">
        <v>590</v>
      </c>
      <c r="C70" s="646" t="s">
        <v>591</v>
      </c>
      <c r="D70" s="646"/>
      <c r="E70" s="152" t="s">
        <v>592</v>
      </c>
      <c r="F70" s="142"/>
      <c r="G70" s="143" t="s">
        <v>240</v>
      </c>
      <c r="H70" s="143"/>
      <c r="I70" s="634"/>
      <c r="J70" s="635"/>
      <c r="K70" s="144">
        <f t="shared" si="4"/>
        <v>1</v>
      </c>
    </row>
    <row r="71" spans="2:11" ht="31.5" customHeight="1" x14ac:dyDescent="0.25">
      <c r="B71" s="140" t="s">
        <v>593</v>
      </c>
      <c r="C71" s="668" t="s">
        <v>594</v>
      </c>
      <c r="D71" s="668"/>
      <c r="E71" s="152" t="s">
        <v>595</v>
      </c>
      <c r="F71" s="142"/>
      <c r="G71" s="143" t="s">
        <v>240</v>
      </c>
      <c r="H71" s="143"/>
      <c r="I71" s="634"/>
      <c r="J71" s="635"/>
      <c r="K71" s="144">
        <f t="shared" si="4"/>
        <v>1</v>
      </c>
    </row>
    <row r="72" spans="2:11" ht="31.5" customHeight="1" x14ac:dyDescent="0.25">
      <c r="B72" s="140" t="s">
        <v>596</v>
      </c>
      <c r="C72" s="668" t="s">
        <v>597</v>
      </c>
      <c r="D72" s="668"/>
      <c r="E72" s="152" t="s">
        <v>595</v>
      </c>
      <c r="F72" s="142"/>
      <c r="G72" s="143" t="s">
        <v>240</v>
      </c>
      <c r="H72" s="143"/>
      <c r="I72" s="634"/>
      <c r="J72" s="635"/>
      <c r="K72" s="144">
        <f t="shared" si="4"/>
        <v>1</v>
      </c>
    </row>
    <row r="73" spans="2:11" ht="31.5" customHeight="1" x14ac:dyDescent="0.25">
      <c r="B73" s="140" t="s">
        <v>598</v>
      </c>
      <c r="C73" s="647" t="s">
        <v>599</v>
      </c>
      <c r="D73" s="647"/>
      <c r="E73" s="152" t="s">
        <v>600</v>
      </c>
      <c r="F73" s="142"/>
      <c r="G73" s="143" t="s">
        <v>240</v>
      </c>
      <c r="H73" s="143"/>
      <c r="I73" s="634"/>
      <c r="J73" s="635"/>
      <c r="K73" s="144">
        <f t="shared" si="4"/>
        <v>1</v>
      </c>
    </row>
    <row r="74" spans="2:11" ht="58.5" customHeight="1" x14ac:dyDescent="0.25">
      <c r="B74" s="140" t="s">
        <v>601</v>
      </c>
      <c r="C74" s="647" t="s">
        <v>602</v>
      </c>
      <c r="D74" s="647"/>
      <c r="E74" s="152" t="s">
        <v>603</v>
      </c>
      <c r="F74" s="142"/>
      <c r="G74" s="143" t="s">
        <v>240</v>
      </c>
      <c r="H74" s="143"/>
      <c r="I74" s="634"/>
      <c r="J74" s="635"/>
      <c r="K74" s="144">
        <f t="shared" si="4"/>
        <v>1</v>
      </c>
    </row>
    <row r="75" spans="2:11" ht="27.75" customHeight="1" x14ac:dyDescent="0.25">
      <c r="B75" s="690" t="s">
        <v>604</v>
      </c>
      <c r="C75" s="690"/>
      <c r="D75" s="690"/>
      <c r="E75" s="690"/>
      <c r="F75" s="690"/>
      <c r="G75" s="690"/>
      <c r="H75" s="690"/>
      <c r="I75" s="690"/>
      <c r="J75" s="690"/>
      <c r="K75" s="690"/>
    </row>
    <row r="76" spans="2:11" ht="39" customHeight="1" x14ac:dyDescent="0.25">
      <c r="B76" s="140" t="s">
        <v>605</v>
      </c>
      <c r="C76" s="440" t="s">
        <v>606</v>
      </c>
      <c r="D76" s="440"/>
      <c r="E76" s="147" t="s">
        <v>607</v>
      </c>
      <c r="F76" s="142"/>
      <c r="G76" s="143" t="s">
        <v>240</v>
      </c>
      <c r="H76" s="143"/>
      <c r="I76" s="634"/>
      <c r="J76" s="635"/>
      <c r="K76" s="144">
        <f>IF(G76="X",1,0)</f>
        <v>1</v>
      </c>
    </row>
    <row r="77" spans="2:11" ht="37.5" customHeight="1" x14ac:dyDescent="0.25">
      <c r="B77" s="140" t="s">
        <v>608</v>
      </c>
      <c r="C77" s="440" t="s">
        <v>609</v>
      </c>
      <c r="D77" s="440"/>
      <c r="E77" s="147" t="s">
        <v>610</v>
      </c>
      <c r="F77" s="142"/>
      <c r="G77" s="143" t="s">
        <v>240</v>
      </c>
      <c r="H77" s="143"/>
      <c r="I77" s="634"/>
      <c r="J77" s="635"/>
      <c r="K77" s="144">
        <f t="shared" ref="K77:K82" si="5">IF(G77="X",1,0)</f>
        <v>1</v>
      </c>
    </row>
    <row r="78" spans="2:11" ht="52.5" customHeight="1" x14ac:dyDescent="0.25">
      <c r="B78" s="140" t="s">
        <v>611</v>
      </c>
      <c r="C78" s="440" t="s">
        <v>612</v>
      </c>
      <c r="D78" s="440"/>
      <c r="E78" s="147" t="s">
        <v>613</v>
      </c>
      <c r="F78" s="142"/>
      <c r="G78" s="143" t="s">
        <v>240</v>
      </c>
      <c r="H78" s="143"/>
      <c r="I78" s="634"/>
      <c r="J78" s="635"/>
      <c r="K78" s="144">
        <f t="shared" si="5"/>
        <v>1</v>
      </c>
    </row>
    <row r="79" spans="2:11" ht="52.5" customHeight="1" x14ac:dyDescent="0.25">
      <c r="B79" s="140" t="s">
        <v>614</v>
      </c>
      <c r="C79" s="646" t="s">
        <v>615</v>
      </c>
      <c r="D79" s="646"/>
      <c r="E79" s="152" t="s">
        <v>509</v>
      </c>
      <c r="F79" s="142"/>
      <c r="G79" s="143" t="s">
        <v>240</v>
      </c>
      <c r="H79" s="143"/>
      <c r="I79" s="634"/>
      <c r="J79" s="635"/>
      <c r="K79" s="144">
        <f t="shared" si="5"/>
        <v>1</v>
      </c>
    </row>
    <row r="80" spans="2:11" ht="43.5" customHeight="1" x14ac:dyDescent="0.25">
      <c r="B80" s="140" t="s">
        <v>616</v>
      </c>
      <c r="C80" s="646" t="s">
        <v>617</v>
      </c>
      <c r="D80" s="646"/>
      <c r="E80" s="152" t="s">
        <v>509</v>
      </c>
      <c r="F80" s="142"/>
      <c r="G80" s="143" t="s">
        <v>240</v>
      </c>
      <c r="H80" s="143"/>
      <c r="I80" s="634"/>
      <c r="J80" s="635"/>
      <c r="K80" s="144">
        <f t="shared" si="5"/>
        <v>1</v>
      </c>
    </row>
    <row r="81" spans="2:12" ht="27" customHeight="1" x14ac:dyDescent="0.25">
      <c r="B81" s="140" t="s">
        <v>618</v>
      </c>
      <c r="C81" s="646" t="s">
        <v>619</v>
      </c>
      <c r="D81" s="646"/>
      <c r="E81" s="152" t="s">
        <v>509</v>
      </c>
      <c r="F81" s="142"/>
      <c r="G81" s="143" t="s">
        <v>240</v>
      </c>
      <c r="H81" s="143"/>
      <c r="I81" s="634"/>
      <c r="J81" s="635"/>
      <c r="K81" s="144">
        <f t="shared" si="5"/>
        <v>1</v>
      </c>
    </row>
    <row r="82" spans="2:12" ht="48.75" customHeight="1" x14ac:dyDescent="0.25">
      <c r="B82" s="140" t="s">
        <v>620</v>
      </c>
      <c r="C82" s="646" t="s">
        <v>621</v>
      </c>
      <c r="D82" s="646"/>
      <c r="E82" s="152" t="s">
        <v>622</v>
      </c>
      <c r="F82" s="142"/>
      <c r="G82" s="143" t="s">
        <v>240</v>
      </c>
      <c r="H82" s="143"/>
      <c r="I82" s="634"/>
      <c r="J82" s="635"/>
      <c r="K82" s="144">
        <f t="shared" si="5"/>
        <v>1</v>
      </c>
    </row>
    <row r="83" spans="2:12" ht="45" customHeight="1" x14ac:dyDescent="0.25">
      <c r="B83" s="704" t="s">
        <v>623</v>
      </c>
      <c r="C83" s="704"/>
      <c r="D83" s="704"/>
      <c r="E83" s="704"/>
      <c r="F83" s="704"/>
      <c r="G83" s="704"/>
      <c r="H83" s="704"/>
      <c r="I83" s="704"/>
      <c r="J83" s="704"/>
      <c r="K83" s="704"/>
    </row>
    <row r="84" spans="2:12" ht="37.5" customHeight="1" x14ac:dyDescent="0.25">
      <c r="B84" s="140" t="s">
        <v>624</v>
      </c>
      <c r="C84" s="647" t="s">
        <v>625</v>
      </c>
      <c r="D84" s="647"/>
      <c r="E84" s="152" t="s">
        <v>626</v>
      </c>
      <c r="F84" s="142"/>
      <c r="G84" s="143" t="s">
        <v>240</v>
      </c>
      <c r="H84" s="143"/>
      <c r="I84" s="634"/>
      <c r="J84" s="635"/>
      <c r="K84" s="144">
        <f>IF(G84="X",1,0)</f>
        <v>1</v>
      </c>
    </row>
    <row r="85" spans="2:12" ht="48.75" customHeight="1" x14ac:dyDescent="0.25">
      <c r="B85" s="140" t="s">
        <v>627</v>
      </c>
      <c r="C85" s="647" t="s">
        <v>628</v>
      </c>
      <c r="D85" s="647"/>
      <c r="E85" s="152" t="s">
        <v>629</v>
      </c>
      <c r="F85" s="142"/>
      <c r="G85" s="143" t="s">
        <v>240</v>
      </c>
      <c r="H85" s="143"/>
      <c r="I85" s="634"/>
      <c r="J85" s="635"/>
      <c r="K85" s="144">
        <f>IF(G85="X",1,0)</f>
        <v>1</v>
      </c>
    </row>
    <row r="86" spans="2:12" ht="48.75" customHeight="1" x14ac:dyDescent="0.25">
      <c r="B86" s="140" t="s">
        <v>630</v>
      </c>
      <c r="C86" s="647" t="s">
        <v>631</v>
      </c>
      <c r="D86" s="647"/>
      <c r="E86" s="152" t="s">
        <v>632</v>
      </c>
      <c r="F86" s="142"/>
      <c r="G86" s="143" t="s">
        <v>240</v>
      </c>
      <c r="H86" s="143"/>
      <c r="I86" s="634"/>
      <c r="J86" s="635"/>
      <c r="K86" s="144">
        <f>IF(G86="X",1,0)</f>
        <v>1</v>
      </c>
    </row>
    <row r="87" spans="2:12" ht="49.5" customHeight="1" x14ac:dyDescent="0.25">
      <c r="B87" s="140" t="s">
        <v>633</v>
      </c>
      <c r="C87" s="647" t="s">
        <v>634</v>
      </c>
      <c r="D87" s="647"/>
      <c r="E87" s="152" t="s">
        <v>632</v>
      </c>
      <c r="F87" s="142"/>
      <c r="G87" s="143" t="s">
        <v>240</v>
      </c>
      <c r="H87" s="143"/>
      <c r="I87" s="634"/>
      <c r="J87" s="635"/>
      <c r="K87" s="144">
        <f>IF(G87="X",0.5,0)</f>
        <v>0.5</v>
      </c>
    </row>
    <row r="88" spans="2:12" ht="50.25" customHeight="1" x14ac:dyDescent="0.25">
      <c r="B88" s="162" t="s">
        <v>635</v>
      </c>
      <c r="C88" s="693" t="s">
        <v>636</v>
      </c>
      <c r="D88" s="693"/>
      <c r="E88" s="246" t="s">
        <v>637</v>
      </c>
      <c r="F88" s="159"/>
      <c r="G88" s="163" t="s">
        <v>240</v>
      </c>
      <c r="H88" s="163"/>
      <c r="I88" s="699"/>
      <c r="J88" s="700"/>
      <c r="K88" s="144">
        <f>IF(G88="X",0.5,0)</f>
        <v>0.5</v>
      </c>
    </row>
    <row r="89" spans="2:12" ht="36" customHeight="1" x14ac:dyDescent="0.25">
      <c r="B89" s="694" t="s">
        <v>638</v>
      </c>
      <c r="C89" s="695"/>
      <c r="D89" s="695"/>
      <c r="E89" s="164" t="s">
        <v>466</v>
      </c>
      <c r="F89" s="137" t="s">
        <v>234</v>
      </c>
      <c r="G89" s="138" t="s">
        <v>235</v>
      </c>
      <c r="H89" s="139" t="s">
        <v>236</v>
      </c>
      <c r="I89" s="655" t="s">
        <v>467</v>
      </c>
      <c r="J89" s="656"/>
      <c r="K89" s="686" t="str">
        <f>(K91+K92+K93+K94+K95+K96+K97+K98+K100+K101+K102+K103+K104+K105+K106+K107+K109+K110+K111+K112+K113+K114)&amp;"%"</f>
        <v>30%</v>
      </c>
      <c r="L89" s="686"/>
    </row>
    <row r="90" spans="2:12" ht="21" customHeight="1" x14ac:dyDescent="0.25">
      <c r="B90" s="704" t="s">
        <v>639</v>
      </c>
      <c r="C90" s="704"/>
      <c r="D90" s="704"/>
      <c r="E90" s="704"/>
      <c r="F90" s="704"/>
      <c r="G90" s="704"/>
      <c r="H90" s="704"/>
      <c r="I90" s="704"/>
      <c r="J90" s="704"/>
      <c r="K90" s="717"/>
    </row>
    <row r="91" spans="2:12" ht="45.75" customHeight="1" x14ac:dyDescent="0.25">
      <c r="B91" s="140" t="s">
        <v>237</v>
      </c>
      <c r="C91" s="647" t="s">
        <v>640</v>
      </c>
      <c r="D91" s="647"/>
      <c r="E91" s="141" t="s">
        <v>641</v>
      </c>
      <c r="F91" s="142"/>
      <c r="G91" s="143" t="s">
        <v>240</v>
      </c>
      <c r="H91" s="143"/>
      <c r="I91" s="634"/>
      <c r="J91" s="635"/>
      <c r="K91" s="144">
        <f>IF(G91="X",2,0)</f>
        <v>2</v>
      </c>
    </row>
    <row r="92" spans="2:12" ht="25.5" customHeight="1" x14ac:dyDescent="0.25">
      <c r="B92" s="140" t="s">
        <v>241</v>
      </c>
      <c r="C92" s="647" t="s">
        <v>642</v>
      </c>
      <c r="D92" s="647"/>
      <c r="E92" s="141" t="s">
        <v>643</v>
      </c>
      <c r="F92" s="142"/>
      <c r="G92" s="143" t="s">
        <v>240</v>
      </c>
      <c r="H92" s="143"/>
      <c r="I92" s="634"/>
      <c r="J92" s="635"/>
      <c r="K92" s="144">
        <f t="shared" ref="K92:K98" si="6">IF(G92="X",2,0)</f>
        <v>2</v>
      </c>
    </row>
    <row r="93" spans="2:12" ht="31.5" customHeight="1" x14ac:dyDescent="0.25">
      <c r="B93" s="140" t="s">
        <v>244</v>
      </c>
      <c r="C93" s="647" t="s">
        <v>644</v>
      </c>
      <c r="D93" s="647"/>
      <c r="E93" s="141" t="s">
        <v>643</v>
      </c>
      <c r="F93" s="142"/>
      <c r="G93" s="143" t="s">
        <v>240</v>
      </c>
      <c r="H93" s="143"/>
      <c r="I93" s="634"/>
      <c r="J93" s="635"/>
      <c r="K93" s="144">
        <f t="shared" si="6"/>
        <v>2</v>
      </c>
    </row>
    <row r="94" spans="2:12" ht="35.25" customHeight="1" x14ac:dyDescent="0.25">
      <c r="B94" s="140" t="s">
        <v>247</v>
      </c>
      <c r="C94" s="647" t="s">
        <v>645</v>
      </c>
      <c r="D94" s="647"/>
      <c r="E94" s="141" t="s">
        <v>646</v>
      </c>
      <c r="F94" s="142" t="s">
        <v>240</v>
      </c>
      <c r="G94" s="143"/>
      <c r="H94" s="143"/>
      <c r="I94" s="634"/>
      <c r="J94" s="635"/>
      <c r="K94" s="144">
        <f>IF(F94="X",2,0)</f>
        <v>2</v>
      </c>
    </row>
    <row r="95" spans="2:12" ht="26.25" customHeight="1" x14ac:dyDescent="0.25">
      <c r="B95" s="140" t="s">
        <v>249</v>
      </c>
      <c r="C95" s="647" t="s">
        <v>647</v>
      </c>
      <c r="D95" s="647"/>
      <c r="E95" s="141" t="s">
        <v>648</v>
      </c>
      <c r="F95" s="142" t="s">
        <v>240</v>
      </c>
      <c r="G95" s="143"/>
      <c r="H95" s="143"/>
      <c r="I95" s="634"/>
      <c r="J95" s="635"/>
      <c r="K95" s="144">
        <f>IF(F95="X",2,0)</f>
        <v>2</v>
      </c>
    </row>
    <row r="96" spans="2:12" ht="35.25" customHeight="1" x14ac:dyDescent="0.25">
      <c r="B96" s="140" t="s">
        <v>251</v>
      </c>
      <c r="C96" s="647" t="s">
        <v>649</v>
      </c>
      <c r="D96" s="647"/>
      <c r="E96" s="141" t="s">
        <v>650</v>
      </c>
      <c r="F96" s="142"/>
      <c r="G96" s="143" t="s">
        <v>240</v>
      </c>
      <c r="H96" s="143"/>
      <c r="I96" s="634"/>
      <c r="J96" s="635"/>
      <c r="K96" s="144">
        <f t="shared" si="6"/>
        <v>2</v>
      </c>
    </row>
    <row r="97" spans="2:11" ht="51.75" customHeight="1" x14ac:dyDescent="0.25">
      <c r="B97" s="140" t="s">
        <v>651</v>
      </c>
      <c r="C97" s="668" t="s">
        <v>652</v>
      </c>
      <c r="D97" s="668"/>
      <c r="E97" s="160" t="s">
        <v>653</v>
      </c>
      <c r="F97" s="142"/>
      <c r="G97" s="143" t="s">
        <v>240</v>
      </c>
      <c r="H97" s="143"/>
      <c r="I97" s="634"/>
      <c r="J97" s="635"/>
      <c r="K97" s="144">
        <f t="shared" si="6"/>
        <v>2</v>
      </c>
    </row>
    <row r="98" spans="2:11" ht="48" customHeight="1" x14ac:dyDescent="0.25">
      <c r="B98" s="140" t="s">
        <v>654</v>
      </c>
      <c r="C98" s="696" t="s">
        <v>655</v>
      </c>
      <c r="D98" s="696"/>
      <c r="E98" s="160" t="s">
        <v>656</v>
      </c>
      <c r="F98" s="142"/>
      <c r="G98" s="143" t="s">
        <v>240</v>
      </c>
      <c r="H98" s="143"/>
      <c r="I98" s="634"/>
      <c r="J98" s="635"/>
      <c r="K98" s="144">
        <f t="shared" si="6"/>
        <v>2</v>
      </c>
    </row>
    <row r="99" spans="2:11" ht="30" customHeight="1" x14ac:dyDescent="0.25">
      <c r="B99" s="718" t="s">
        <v>657</v>
      </c>
      <c r="C99" s="718"/>
      <c r="D99" s="718"/>
      <c r="E99" s="718"/>
      <c r="F99" s="718"/>
      <c r="G99" s="718"/>
      <c r="H99" s="718"/>
      <c r="I99" s="718"/>
      <c r="J99" s="718"/>
      <c r="K99" s="718"/>
    </row>
    <row r="100" spans="2:11" ht="42" customHeight="1" x14ac:dyDescent="0.25">
      <c r="B100" s="140" t="s">
        <v>658</v>
      </c>
      <c r="C100" s="646" t="s">
        <v>659</v>
      </c>
      <c r="D100" s="646"/>
      <c r="E100" s="152" t="s">
        <v>660</v>
      </c>
      <c r="F100" s="142"/>
      <c r="G100" s="143" t="s">
        <v>240</v>
      </c>
      <c r="H100" s="143"/>
      <c r="I100" s="634"/>
      <c r="J100" s="635"/>
      <c r="K100" s="144">
        <f>IF(G100="X",1,0)</f>
        <v>1</v>
      </c>
    </row>
    <row r="101" spans="2:11" ht="36" customHeight="1" x14ac:dyDescent="0.25">
      <c r="B101" s="140" t="s">
        <v>661</v>
      </c>
      <c r="C101" s="646" t="s">
        <v>662</v>
      </c>
      <c r="D101" s="646"/>
      <c r="E101" s="160" t="s">
        <v>663</v>
      </c>
      <c r="F101" s="142"/>
      <c r="G101" s="143" t="s">
        <v>240</v>
      </c>
      <c r="H101" s="143"/>
      <c r="I101" s="634"/>
      <c r="J101" s="635"/>
      <c r="K101" s="144">
        <f t="shared" ref="K101:K106" si="7">IF(G101="X",1,0)</f>
        <v>1</v>
      </c>
    </row>
    <row r="102" spans="2:11" ht="30" customHeight="1" x14ac:dyDescent="0.25">
      <c r="B102" s="140" t="s">
        <v>664</v>
      </c>
      <c r="C102" s="647" t="s">
        <v>665</v>
      </c>
      <c r="D102" s="647"/>
      <c r="E102" s="160" t="s">
        <v>666</v>
      </c>
      <c r="F102" s="142"/>
      <c r="G102" s="143" t="s">
        <v>240</v>
      </c>
      <c r="H102" s="143"/>
      <c r="I102" s="634"/>
      <c r="J102" s="635"/>
      <c r="K102" s="144">
        <f t="shared" si="7"/>
        <v>1</v>
      </c>
    </row>
    <row r="103" spans="2:11" ht="30.75" customHeight="1" x14ac:dyDescent="0.25">
      <c r="B103" s="140" t="s">
        <v>667</v>
      </c>
      <c r="C103" s="668" t="s">
        <v>668</v>
      </c>
      <c r="D103" s="668"/>
      <c r="E103" s="160" t="s">
        <v>669</v>
      </c>
      <c r="F103" s="142"/>
      <c r="G103" s="143" t="s">
        <v>240</v>
      </c>
      <c r="H103" s="143"/>
      <c r="I103" s="634"/>
      <c r="J103" s="635"/>
      <c r="K103" s="144">
        <f t="shared" si="7"/>
        <v>1</v>
      </c>
    </row>
    <row r="104" spans="2:11" ht="34.5" customHeight="1" x14ac:dyDescent="0.25">
      <c r="B104" s="140" t="s">
        <v>670</v>
      </c>
      <c r="C104" s="647" t="s">
        <v>671</v>
      </c>
      <c r="D104" s="647"/>
      <c r="E104" s="160" t="s">
        <v>672</v>
      </c>
      <c r="F104" s="142"/>
      <c r="G104" s="143" t="s">
        <v>240</v>
      </c>
      <c r="H104" s="143"/>
      <c r="I104" s="634"/>
      <c r="J104" s="635"/>
      <c r="K104" s="144">
        <f t="shared" si="7"/>
        <v>1</v>
      </c>
    </row>
    <row r="105" spans="2:11" ht="41.25" customHeight="1" x14ac:dyDescent="0.25">
      <c r="B105" s="140" t="s">
        <v>673</v>
      </c>
      <c r="C105" s="646" t="s">
        <v>674</v>
      </c>
      <c r="D105" s="646"/>
      <c r="E105" s="160" t="s">
        <v>675</v>
      </c>
      <c r="F105" s="142"/>
      <c r="G105" s="143" t="s">
        <v>240</v>
      </c>
      <c r="H105" s="143"/>
      <c r="I105" s="634"/>
      <c r="J105" s="635"/>
      <c r="K105" s="144">
        <f t="shared" si="7"/>
        <v>1</v>
      </c>
    </row>
    <row r="106" spans="2:11" ht="41.25" customHeight="1" x14ac:dyDescent="0.25">
      <c r="B106" s="140" t="s">
        <v>676</v>
      </c>
      <c r="C106" s="646" t="s">
        <v>677</v>
      </c>
      <c r="D106" s="646"/>
      <c r="E106" s="160" t="s">
        <v>675</v>
      </c>
      <c r="F106" s="142"/>
      <c r="G106" s="143" t="s">
        <v>240</v>
      </c>
      <c r="H106" s="143"/>
      <c r="I106" s="634"/>
      <c r="J106" s="635"/>
      <c r="K106" s="144">
        <f t="shared" si="7"/>
        <v>1</v>
      </c>
    </row>
    <row r="107" spans="2:11" ht="39.75" customHeight="1" x14ac:dyDescent="0.25">
      <c r="B107" s="140" t="s">
        <v>678</v>
      </c>
      <c r="C107" s="646" t="s">
        <v>679</v>
      </c>
      <c r="D107" s="646"/>
      <c r="E107" s="147" t="s">
        <v>680</v>
      </c>
      <c r="F107" s="142" t="s">
        <v>240</v>
      </c>
      <c r="G107" s="143"/>
      <c r="H107" s="143"/>
      <c r="I107" s="634"/>
      <c r="J107" s="635"/>
      <c r="K107" s="144">
        <f>IF(F107="X",1,0)</f>
        <v>1</v>
      </c>
    </row>
    <row r="108" spans="2:11" ht="27.75" customHeight="1" x14ac:dyDescent="0.25">
      <c r="B108" s="704" t="s">
        <v>681</v>
      </c>
      <c r="C108" s="704"/>
      <c r="D108" s="704"/>
      <c r="E108" s="704"/>
      <c r="F108" s="704"/>
      <c r="G108" s="704"/>
      <c r="H108" s="704"/>
      <c r="I108" s="704"/>
      <c r="J108" s="704"/>
      <c r="K108" s="704"/>
    </row>
    <row r="109" spans="2:11" ht="34.5" customHeight="1" x14ac:dyDescent="0.25">
      <c r="B109" s="243" t="s">
        <v>682</v>
      </c>
      <c r="C109" s="314" t="s">
        <v>683</v>
      </c>
      <c r="D109" s="314"/>
      <c r="E109" s="160" t="s">
        <v>684</v>
      </c>
      <c r="F109" s="150"/>
      <c r="G109" s="150" t="s">
        <v>240</v>
      </c>
      <c r="H109" s="150"/>
      <c r="I109" s="641"/>
      <c r="J109" s="642"/>
      <c r="K109" s="144">
        <f>IF(G109="X",1,0)</f>
        <v>1</v>
      </c>
    </row>
    <row r="110" spans="2:11" ht="39.75" customHeight="1" x14ac:dyDescent="0.25">
      <c r="B110" s="140" t="s">
        <v>685</v>
      </c>
      <c r="C110" s="647" t="s">
        <v>686</v>
      </c>
      <c r="D110" s="647"/>
      <c r="E110" s="160" t="s">
        <v>680</v>
      </c>
      <c r="F110" s="142" t="s">
        <v>240</v>
      </c>
      <c r="G110" s="143"/>
      <c r="H110" s="143"/>
      <c r="I110" s="641"/>
      <c r="J110" s="642"/>
      <c r="K110" s="144">
        <f>IF(F110="X",1,0)</f>
        <v>1</v>
      </c>
    </row>
    <row r="111" spans="2:11" ht="45.75" customHeight="1" x14ac:dyDescent="0.25">
      <c r="B111" s="243" t="s">
        <v>687</v>
      </c>
      <c r="C111" s="647" t="s">
        <v>688</v>
      </c>
      <c r="D111" s="647"/>
      <c r="E111" s="141" t="s">
        <v>689</v>
      </c>
      <c r="F111" s="142"/>
      <c r="G111" s="143" t="s">
        <v>240</v>
      </c>
      <c r="H111" s="143"/>
      <c r="I111" s="641"/>
      <c r="J111" s="642"/>
      <c r="K111" s="144">
        <f>IF(G111="X",1,0)</f>
        <v>1</v>
      </c>
    </row>
    <row r="112" spans="2:11" ht="38.25" customHeight="1" x14ac:dyDescent="0.25">
      <c r="B112" s="140" t="s">
        <v>690</v>
      </c>
      <c r="C112" s="646" t="s">
        <v>691</v>
      </c>
      <c r="D112" s="646"/>
      <c r="E112" s="160" t="s">
        <v>692</v>
      </c>
      <c r="F112" s="142"/>
      <c r="G112" s="143" t="s">
        <v>240</v>
      </c>
      <c r="H112" s="143"/>
      <c r="I112" s="641"/>
      <c r="J112" s="642"/>
      <c r="K112" s="144">
        <f>IF(G112="X",1,0)</f>
        <v>1</v>
      </c>
    </row>
    <row r="113" spans="2:12" ht="37.5" customHeight="1" x14ac:dyDescent="0.25">
      <c r="B113" s="243" t="s">
        <v>693</v>
      </c>
      <c r="C113" s="647" t="s">
        <v>694</v>
      </c>
      <c r="D113" s="647"/>
      <c r="E113" s="160" t="s">
        <v>695</v>
      </c>
      <c r="F113" s="142"/>
      <c r="G113" s="143" t="s">
        <v>240</v>
      </c>
      <c r="H113" s="143"/>
      <c r="I113" s="641"/>
      <c r="J113" s="642"/>
      <c r="K113" s="144">
        <f>IF(G113="X",1,0)</f>
        <v>1</v>
      </c>
    </row>
    <row r="114" spans="2:12" ht="38.25" customHeight="1" x14ac:dyDescent="0.25">
      <c r="B114" s="162" t="s">
        <v>696</v>
      </c>
      <c r="C114" s="693" t="s">
        <v>697</v>
      </c>
      <c r="D114" s="693"/>
      <c r="E114" s="165" t="s">
        <v>698</v>
      </c>
      <c r="F114" s="159"/>
      <c r="G114" s="163" t="s">
        <v>240</v>
      </c>
      <c r="H114" s="163"/>
      <c r="I114" s="639"/>
      <c r="J114" s="640"/>
      <c r="K114" s="144">
        <f>IF(G114="X",1,0)</f>
        <v>1</v>
      </c>
    </row>
    <row r="115" spans="2:12" ht="32.25" customHeight="1" x14ac:dyDescent="0.25">
      <c r="B115" s="666" t="s">
        <v>699</v>
      </c>
      <c r="C115" s="667"/>
      <c r="D115" s="667"/>
      <c r="E115" s="164" t="s">
        <v>466</v>
      </c>
      <c r="F115" s="137" t="s">
        <v>234</v>
      </c>
      <c r="G115" s="138" t="s">
        <v>235</v>
      </c>
      <c r="H115" s="139" t="s">
        <v>236</v>
      </c>
      <c r="I115" s="655" t="s">
        <v>467</v>
      </c>
      <c r="J115" s="656"/>
      <c r="K115" s="702" t="str">
        <f>(K117+K118+K120+K121+K122)&amp;"%"</f>
        <v>10%</v>
      </c>
      <c r="L115" s="702"/>
    </row>
    <row r="116" spans="2:12" ht="25.5" customHeight="1" x14ac:dyDescent="0.25">
      <c r="B116" s="431" t="s">
        <v>700</v>
      </c>
      <c r="C116" s="431"/>
      <c r="D116" s="431"/>
      <c r="E116" s="431"/>
      <c r="F116" s="431"/>
      <c r="G116" s="431"/>
      <c r="H116" s="431"/>
      <c r="I116" s="431"/>
      <c r="J116" s="431"/>
      <c r="K116" s="430"/>
    </row>
    <row r="117" spans="2:12" ht="40.5" customHeight="1" x14ac:dyDescent="0.25">
      <c r="B117" s="243" t="s">
        <v>254</v>
      </c>
      <c r="C117" s="646" t="s">
        <v>701</v>
      </c>
      <c r="D117" s="646"/>
      <c r="E117" s="152" t="s">
        <v>702</v>
      </c>
      <c r="F117" s="150"/>
      <c r="G117" s="150" t="s">
        <v>240</v>
      </c>
      <c r="H117" s="150"/>
      <c r="I117" s="641"/>
      <c r="J117" s="642"/>
      <c r="K117" s="144">
        <f>IF(G117="X",2,0)</f>
        <v>2</v>
      </c>
    </row>
    <row r="118" spans="2:12" ht="44.25" customHeight="1" x14ac:dyDescent="0.25">
      <c r="B118" s="243" t="s">
        <v>257</v>
      </c>
      <c r="C118" s="646" t="s">
        <v>703</v>
      </c>
      <c r="D118" s="646"/>
      <c r="E118" s="152" t="s">
        <v>704</v>
      </c>
      <c r="F118" s="150"/>
      <c r="G118" s="150" t="s">
        <v>240</v>
      </c>
      <c r="H118" s="150"/>
      <c r="I118" s="641"/>
      <c r="J118" s="642"/>
      <c r="K118" s="144">
        <f>IF(G118="X",2,0)</f>
        <v>2</v>
      </c>
    </row>
    <row r="119" spans="2:12" ht="24" customHeight="1" x14ac:dyDescent="0.25">
      <c r="B119" s="703" t="s">
        <v>705</v>
      </c>
      <c r="C119" s="703"/>
      <c r="D119" s="703"/>
      <c r="E119" s="703"/>
      <c r="F119" s="703"/>
      <c r="G119" s="703"/>
      <c r="H119" s="703"/>
      <c r="I119" s="703"/>
      <c r="J119" s="703"/>
      <c r="K119" s="703"/>
    </row>
    <row r="120" spans="2:12" ht="44.25" customHeight="1" x14ac:dyDescent="0.25">
      <c r="B120" s="243" t="s">
        <v>260</v>
      </c>
      <c r="C120" s="647" t="s">
        <v>706</v>
      </c>
      <c r="D120" s="647"/>
      <c r="E120" s="141" t="s">
        <v>707</v>
      </c>
      <c r="F120" s="148"/>
      <c r="G120" s="149" t="s">
        <v>240</v>
      </c>
      <c r="H120" s="149"/>
      <c r="I120" s="648"/>
      <c r="J120" s="649"/>
      <c r="K120" s="144">
        <f>IF(G120="X",2,0)</f>
        <v>2</v>
      </c>
    </row>
    <row r="121" spans="2:12" ht="66.75" customHeight="1" x14ac:dyDescent="0.25">
      <c r="B121" s="243" t="s">
        <v>48</v>
      </c>
      <c r="C121" s="647" t="s">
        <v>708</v>
      </c>
      <c r="D121" s="647"/>
      <c r="E121" s="141" t="s">
        <v>709</v>
      </c>
      <c r="F121" s="148"/>
      <c r="G121" s="149" t="s">
        <v>240</v>
      </c>
      <c r="H121" s="149"/>
      <c r="I121" s="648"/>
      <c r="J121" s="649"/>
      <c r="K121" s="144">
        <f>IF(G121="X",2,0)</f>
        <v>2</v>
      </c>
    </row>
    <row r="122" spans="2:12" ht="28.5" customHeight="1" x14ac:dyDescent="0.25">
      <c r="B122" s="247" t="s">
        <v>50</v>
      </c>
      <c r="C122" s="701" t="s">
        <v>710</v>
      </c>
      <c r="D122" s="701"/>
      <c r="E122" s="166" t="s">
        <v>711</v>
      </c>
      <c r="F122" s="167"/>
      <c r="G122" s="148" t="s">
        <v>712</v>
      </c>
      <c r="H122" s="158"/>
      <c r="I122" s="691"/>
      <c r="J122" s="692"/>
      <c r="K122" s="144">
        <f>IF(G122="X",2,0)</f>
        <v>2</v>
      </c>
    </row>
    <row r="123" spans="2:12" x14ac:dyDescent="0.25">
      <c r="B123" s="651" t="s">
        <v>233</v>
      </c>
      <c r="C123" s="651"/>
      <c r="D123" s="651"/>
      <c r="E123" s="651"/>
      <c r="F123" s="651"/>
      <c r="G123" s="651"/>
      <c r="H123" s="651"/>
      <c r="I123" s="651"/>
      <c r="J123" s="651"/>
      <c r="K123" s="651"/>
    </row>
    <row r="124" spans="2:12" x14ac:dyDescent="0.25">
      <c r="B124" s="651"/>
      <c r="C124" s="651"/>
      <c r="D124" s="651"/>
      <c r="E124" s="651"/>
      <c r="F124" s="651"/>
      <c r="G124" s="651"/>
      <c r="H124" s="651"/>
      <c r="I124" s="651"/>
      <c r="J124" s="651"/>
      <c r="K124" s="651"/>
    </row>
    <row r="125" spans="2:12" x14ac:dyDescent="0.25">
      <c r="B125" s="651"/>
      <c r="C125" s="651"/>
      <c r="D125" s="651"/>
      <c r="E125" s="651"/>
      <c r="F125" s="651"/>
      <c r="G125" s="651"/>
      <c r="H125" s="651"/>
      <c r="I125" s="651"/>
      <c r="J125" s="651"/>
      <c r="K125" s="651"/>
    </row>
    <row r="126" spans="2:12" x14ac:dyDescent="0.25">
      <c r="B126" s="651"/>
      <c r="C126" s="651"/>
      <c r="D126" s="651"/>
      <c r="E126" s="651"/>
      <c r="F126" s="651"/>
      <c r="G126" s="651"/>
      <c r="H126" s="651"/>
      <c r="I126" s="651"/>
      <c r="J126" s="651"/>
      <c r="K126" s="651"/>
    </row>
    <row r="127" spans="2:12" x14ac:dyDescent="0.25">
      <c r="B127" s="651"/>
      <c r="C127" s="651"/>
      <c r="D127" s="651"/>
      <c r="E127" s="651"/>
      <c r="F127" s="651"/>
      <c r="G127" s="651"/>
      <c r="H127" s="651"/>
      <c r="I127" s="651"/>
      <c r="J127" s="651"/>
      <c r="K127" s="651"/>
    </row>
    <row r="128" spans="2:12" x14ac:dyDescent="0.2">
      <c r="B128" s="242"/>
      <c r="C128" s="242"/>
      <c r="D128" s="242"/>
      <c r="E128" s="241"/>
      <c r="F128" s="3"/>
      <c r="G128" s="3"/>
      <c r="H128" s="3"/>
      <c r="I128" s="3"/>
      <c r="J128" s="3"/>
    </row>
    <row r="129" spans="2:24" ht="30" customHeight="1" x14ac:dyDescent="0.25">
      <c r="B129" s="650" t="s">
        <v>713</v>
      </c>
      <c r="C129" s="650"/>
      <c r="D129" s="650"/>
      <c r="E129" s="650"/>
      <c r="F129" s="650"/>
      <c r="G129" s="650"/>
      <c r="H129" s="650"/>
      <c r="I129" s="650"/>
      <c r="J129" s="650"/>
      <c r="K129" s="650"/>
    </row>
    <row r="130" spans="2:24" ht="20.25" x14ac:dyDescent="0.25">
      <c r="B130" s="652" t="s">
        <v>465</v>
      </c>
      <c r="C130" s="652"/>
      <c r="D130" s="652"/>
      <c r="E130" s="652"/>
      <c r="F130" s="652"/>
      <c r="G130" s="636" t="str">
        <f>K4</f>
        <v>40%</v>
      </c>
      <c r="H130" s="637"/>
      <c r="I130" s="637"/>
      <c r="J130" s="637"/>
      <c r="K130" s="638"/>
    </row>
    <row r="131" spans="2:24" ht="20.25" x14ac:dyDescent="0.25">
      <c r="B131" s="652" t="s">
        <v>579</v>
      </c>
      <c r="C131" s="652"/>
      <c r="D131" s="652"/>
      <c r="E131" s="652"/>
      <c r="F131" s="652"/>
      <c r="G131" s="636" t="str">
        <f>K63</f>
        <v>20%</v>
      </c>
      <c r="H131" s="637"/>
      <c r="I131" s="637"/>
      <c r="J131" s="637"/>
      <c r="K131" s="638"/>
    </row>
    <row r="132" spans="2:24" ht="20.25" x14ac:dyDescent="0.25">
      <c r="B132" s="652" t="s">
        <v>714</v>
      </c>
      <c r="C132" s="652"/>
      <c r="D132" s="652"/>
      <c r="E132" s="652"/>
      <c r="F132" s="652"/>
      <c r="G132" s="636" t="str">
        <f>K89</f>
        <v>30%</v>
      </c>
      <c r="H132" s="637"/>
      <c r="I132" s="637"/>
      <c r="J132" s="637"/>
      <c r="K132" s="638"/>
    </row>
    <row r="133" spans="2:24" ht="21.75" customHeight="1" x14ac:dyDescent="0.25">
      <c r="B133" s="697" t="s">
        <v>715</v>
      </c>
      <c r="C133" s="697"/>
      <c r="D133" s="697"/>
      <c r="E133" s="697"/>
      <c r="F133" s="697"/>
      <c r="G133" s="643" t="str">
        <f>K115</f>
        <v>10%</v>
      </c>
      <c r="H133" s="644"/>
      <c r="I133" s="644"/>
      <c r="J133" s="644"/>
      <c r="K133" s="645"/>
    </row>
    <row r="134" spans="2:24" ht="24" customHeight="1" x14ac:dyDescent="0.25">
      <c r="B134" s="698" t="s">
        <v>461</v>
      </c>
      <c r="C134" s="698"/>
      <c r="D134" s="698"/>
      <c r="E134" s="698"/>
      <c r="F134" s="698"/>
      <c r="G134" s="633">
        <f>G130+G131+G132+G133</f>
        <v>1.0000000000000002</v>
      </c>
      <c r="H134" s="633"/>
      <c r="I134" s="633"/>
      <c r="J134" s="633"/>
      <c r="K134" s="633"/>
    </row>
    <row r="135" spans="2:24" x14ac:dyDescent="0.2">
      <c r="B135" s="242"/>
      <c r="C135" s="242"/>
      <c r="D135" s="242"/>
      <c r="E135" s="241"/>
      <c r="F135" s="3"/>
      <c r="G135" s="3"/>
      <c r="H135" s="3"/>
      <c r="I135" s="3"/>
      <c r="J135" s="3"/>
    </row>
    <row r="136" spans="2:24" x14ac:dyDescent="0.2">
      <c r="B136" s="242"/>
      <c r="C136" s="242"/>
      <c r="D136" s="242"/>
      <c r="E136" s="241"/>
      <c r="F136" s="3"/>
      <c r="G136" s="3"/>
      <c r="H136" s="3"/>
      <c r="I136" s="3"/>
      <c r="J136" s="3"/>
    </row>
    <row r="137" spans="2:24" x14ac:dyDescent="0.25">
      <c r="B137" s="3"/>
      <c r="C137" s="3"/>
      <c r="D137" s="3"/>
      <c r="E137" s="241"/>
      <c r="F137" s="3"/>
      <c r="G137" s="3"/>
      <c r="H137" s="3"/>
      <c r="I137" s="168">
        <f>G134</f>
        <v>1.0000000000000002</v>
      </c>
      <c r="J137" s="3"/>
      <c r="X137" s="169"/>
    </row>
    <row r="138" spans="2:24" x14ac:dyDescent="0.2">
      <c r="B138" s="3"/>
      <c r="C138" s="3"/>
      <c r="D138" s="3"/>
      <c r="E138" s="241"/>
      <c r="F138" s="3"/>
      <c r="G138" s="3"/>
      <c r="H138" s="3"/>
      <c r="I138" s="3"/>
      <c r="J138" s="3"/>
    </row>
    <row r="139" spans="2:24" x14ac:dyDescent="0.2">
      <c r="B139" s="3"/>
      <c r="C139" s="3"/>
      <c r="D139" s="3"/>
      <c r="E139" s="241"/>
      <c r="F139" s="3"/>
      <c r="G139" s="3"/>
      <c r="H139" s="3"/>
      <c r="I139" s="3"/>
      <c r="J139" s="3"/>
    </row>
    <row r="140" spans="2:24" x14ac:dyDescent="0.2">
      <c r="B140" s="3"/>
      <c r="C140" s="3"/>
      <c r="D140" s="3"/>
      <c r="E140" s="241"/>
      <c r="F140" s="3"/>
      <c r="G140" s="3"/>
      <c r="H140" s="3"/>
      <c r="I140" s="3"/>
      <c r="J140" s="3"/>
    </row>
    <row r="141" spans="2:24" x14ac:dyDescent="0.2">
      <c r="B141" s="3"/>
      <c r="C141" s="3"/>
      <c r="D141" s="3"/>
      <c r="E141" s="241"/>
      <c r="F141" s="3"/>
      <c r="G141" s="3"/>
      <c r="H141" s="3"/>
      <c r="I141" s="3"/>
      <c r="J141" s="3"/>
    </row>
    <row r="142" spans="2:24" x14ac:dyDescent="0.2">
      <c r="B142" s="3"/>
      <c r="C142" s="3"/>
      <c r="D142" s="3"/>
      <c r="E142" s="241"/>
      <c r="F142" s="3"/>
      <c r="G142" s="3"/>
      <c r="H142" s="3"/>
      <c r="I142" s="3"/>
      <c r="J142" s="3"/>
    </row>
    <row r="143" spans="2:24" x14ac:dyDescent="0.2">
      <c r="B143" s="3"/>
      <c r="C143" s="3"/>
      <c r="D143" s="3"/>
      <c r="E143" s="241"/>
      <c r="F143" s="3"/>
      <c r="G143" s="3"/>
      <c r="H143" s="3"/>
      <c r="I143" s="3"/>
      <c r="J143" s="3"/>
    </row>
    <row r="144" spans="2:24" x14ac:dyDescent="0.2">
      <c r="B144" s="3"/>
      <c r="C144" s="3"/>
      <c r="D144" s="3"/>
      <c r="E144" s="241"/>
      <c r="F144" s="3"/>
      <c r="G144" s="3"/>
      <c r="H144" s="3"/>
      <c r="I144" s="3"/>
      <c r="J144" s="3"/>
    </row>
    <row r="145" spans="2:10" x14ac:dyDescent="0.2">
      <c r="B145" s="3"/>
      <c r="C145" s="3"/>
      <c r="D145" s="3"/>
      <c r="E145" s="241"/>
      <c r="F145" s="3"/>
      <c r="G145" s="3"/>
      <c r="H145" s="3"/>
      <c r="I145" s="3"/>
      <c r="J145" s="3"/>
    </row>
    <row r="146" spans="2:10" x14ac:dyDescent="0.2">
      <c r="B146" s="3"/>
      <c r="C146" s="3"/>
      <c r="D146" s="3"/>
      <c r="E146" s="241"/>
      <c r="F146" s="3"/>
      <c r="G146" s="3"/>
      <c r="H146" s="3"/>
      <c r="I146" s="3"/>
      <c r="J146" s="3"/>
    </row>
    <row r="147" spans="2:10" x14ac:dyDescent="0.2">
      <c r="B147" s="3"/>
      <c r="C147" s="3"/>
      <c r="D147" s="3"/>
      <c r="E147" s="241"/>
      <c r="F147" s="3"/>
      <c r="G147" s="3"/>
      <c r="H147" s="3"/>
      <c r="I147" s="3"/>
      <c r="J147" s="3"/>
    </row>
    <row r="148" spans="2:10" x14ac:dyDescent="0.2">
      <c r="B148" s="3"/>
      <c r="C148" s="3"/>
      <c r="D148" s="3"/>
      <c r="E148" s="241"/>
      <c r="F148" s="3"/>
      <c r="G148" s="3"/>
      <c r="H148" s="3"/>
      <c r="I148" s="3"/>
      <c r="J148" s="3"/>
    </row>
    <row r="149" spans="2:10" x14ac:dyDescent="0.2">
      <c r="B149" s="3"/>
      <c r="C149" s="3"/>
      <c r="D149" s="3"/>
      <c r="E149" s="241"/>
      <c r="F149" s="3"/>
      <c r="G149" s="3"/>
      <c r="H149" s="3"/>
      <c r="I149" s="3"/>
      <c r="J149" s="3"/>
    </row>
    <row r="150" spans="2:10" x14ac:dyDescent="0.2">
      <c r="B150" s="3"/>
      <c r="C150" s="3"/>
      <c r="D150" s="3"/>
      <c r="E150" s="241"/>
      <c r="F150" s="3"/>
      <c r="G150" s="3"/>
      <c r="H150" s="3"/>
      <c r="I150" s="3"/>
      <c r="J150" s="3"/>
    </row>
    <row r="151" spans="2:10" x14ac:dyDescent="0.2">
      <c r="B151" s="3"/>
      <c r="C151" s="3"/>
      <c r="D151" s="3"/>
      <c r="E151" s="241"/>
      <c r="F151" s="3"/>
      <c r="G151" s="3"/>
      <c r="H151" s="3"/>
      <c r="I151" s="3"/>
      <c r="J151" s="3"/>
    </row>
    <row r="152" spans="2:10" x14ac:dyDescent="0.2">
      <c r="B152" s="3"/>
      <c r="C152" s="3"/>
      <c r="D152" s="3"/>
      <c r="E152" s="241"/>
      <c r="F152" s="3"/>
      <c r="G152" s="3"/>
      <c r="H152" s="3"/>
      <c r="I152" s="3"/>
      <c r="J152" s="3"/>
    </row>
    <row r="153" spans="2:10" x14ac:dyDescent="0.2">
      <c r="B153" s="3"/>
      <c r="C153" s="3"/>
      <c r="D153" s="3"/>
      <c r="E153" s="241"/>
      <c r="F153" s="3"/>
      <c r="G153" s="3"/>
      <c r="H153" s="3"/>
      <c r="I153" s="3"/>
      <c r="J153" s="3"/>
    </row>
    <row r="154" spans="2:10" x14ac:dyDescent="0.2">
      <c r="B154" s="3"/>
      <c r="C154" s="3"/>
      <c r="D154" s="3"/>
      <c r="E154" s="241"/>
      <c r="F154" s="3"/>
      <c r="G154" s="3"/>
      <c r="H154" s="3"/>
      <c r="I154" s="3"/>
      <c r="J154" s="3"/>
    </row>
    <row r="155" spans="2:10" x14ac:dyDescent="0.2">
      <c r="B155" s="3"/>
      <c r="C155" s="3"/>
      <c r="D155" s="3"/>
      <c r="E155" s="241"/>
      <c r="F155" s="3"/>
      <c r="G155" s="3"/>
      <c r="H155" s="3"/>
      <c r="I155" s="3"/>
      <c r="J155" s="3"/>
    </row>
    <row r="156" spans="2:10" x14ac:dyDescent="0.2">
      <c r="B156" s="3"/>
      <c r="C156" s="3"/>
      <c r="D156" s="3"/>
      <c r="E156" s="241"/>
      <c r="F156" s="3"/>
      <c r="G156" s="3"/>
      <c r="H156" s="3"/>
      <c r="I156" s="3"/>
      <c r="J156" s="3"/>
    </row>
    <row r="157" spans="2:10" x14ac:dyDescent="0.2">
      <c r="B157" s="3"/>
      <c r="C157" s="3"/>
      <c r="D157" s="3"/>
      <c r="E157" s="241"/>
      <c r="F157" s="3"/>
      <c r="G157" s="3"/>
      <c r="H157" s="3"/>
      <c r="I157" s="3"/>
      <c r="J157" s="3"/>
    </row>
    <row r="158" spans="2:10" x14ac:dyDescent="0.2">
      <c r="B158" s="3"/>
      <c r="C158" s="3"/>
      <c r="D158" s="3"/>
      <c r="E158" s="241"/>
      <c r="F158" s="3"/>
      <c r="G158" s="3"/>
      <c r="H158" s="3"/>
      <c r="I158" s="3"/>
      <c r="J158" s="3"/>
    </row>
    <row r="159" spans="2:10" x14ac:dyDescent="0.2">
      <c r="B159" s="3"/>
      <c r="C159" s="3"/>
      <c r="D159" s="3"/>
      <c r="E159" s="241"/>
      <c r="F159" s="3"/>
      <c r="G159" s="3"/>
      <c r="H159" s="3"/>
      <c r="I159" s="3"/>
      <c r="J159" s="3"/>
    </row>
    <row r="160" spans="2:10" x14ac:dyDescent="0.2">
      <c r="B160" s="3"/>
      <c r="C160" s="3"/>
      <c r="D160" s="3"/>
      <c r="E160" s="241"/>
      <c r="F160" s="3"/>
      <c r="G160" s="3"/>
      <c r="H160" s="3"/>
      <c r="I160" s="3"/>
      <c r="J160" s="3"/>
    </row>
    <row r="161" spans="2:10" x14ac:dyDescent="0.2">
      <c r="B161" s="3"/>
      <c r="C161" s="3"/>
      <c r="D161" s="3"/>
      <c r="E161" s="241"/>
      <c r="F161" s="3"/>
      <c r="G161" s="3"/>
      <c r="H161" s="3"/>
      <c r="I161" s="3"/>
      <c r="J161" s="3"/>
    </row>
    <row r="162" spans="2:10" x14ac:dyDescent="0.2">
      <c r="B162" s="3"/>
      <c r="C162" s="3"/>
      <c r="D162" s="3"/>
      <c r="E162" s="241"/>
      <c r="F162" s="3"/>
      <c r="G162" s="3"/>
      <c r="H162" s="3"/>
      <c r="I162" s="3"/>
      <c r="J162" s="3"/>
    </row>
    <row r="163" spans="2:10" x14ac:dyDescent="0.2">
      <c r="B163" s="3"/>
      <c r="C163" s="3"/>
      <c r="D163" s="3"/>
      <c r="E163" s="241"/>
      <c r="F163" s="3"/>
      <c r="G163" s="3"/>
      <c r="H163" s="3"/>
      <c r="I163" s="3"/>
      <c r="J163" s="3"/>
    </row>
    <row r="164" spans="2:10" x14ac:dyDescent="0.2">
      <c r="B164" s="3"/>
      <c r="C164" s="3"/>
      <c r="D164" s="3"/>
      <c r="E164" s="241"/>
      <c r="F164" s="3"/>
      <c r="G164" s="3"/>
      <c r="H164" s="3"/>
      <c r="I164" s="3"/>
      <c r="J164" s="3"/>
    </row>
    <row r="165" spans="2:10" x14ac:dyDescent="0.2">
      <c r="B165" s="3"/>
      <c r="C165" s="3"/>
      <c r="D165" s="3"/>
      <c r="E165" s="241"/>
      <c r="F165" s="3"/>
      <c r="G165" s="3"/>
      <c r="H165" s="3"/>
      <c r="I165" s="3"/>
      <c r="J165" s="3"/>
    </row>
    <row r="166" spans="2:10" x14ac:dyDescent="0.2">
      <c r="B166" s="3"/>
      <c r="C166" s="3"/>
      <c r="D166" s="3"/>
      <c r="E166" s="241"/>
      <c r="F166" s="3"/>
      <c r="G166" s="3"/>
      <c r="H166" s="3"/>
      <c r="I166" s="3"/>
      <c r="J166" s="3"/>
    </row>
    <row r="167" spans="2:10" x14ac:dyDescent="0.2">
      <c r="B167" s="3"/>
      <c r="C167" s="3"/>
      <c r="D167" s="3"/>
      <c r="E167" s="241"/>
      <c r="F167" s="3"/>
      <c r="G167" s="3"/>
      <c r="H167" s="3"/>
      <c r="I167" s="3"/>
      <c r="J167" s="3"/>
    </row>
    <row r="168" spans="2:10" x14ac:dyDescent="0.2">
      <c r="B168" s="3"/>
      <c r="C168" s="3"/>
      <c r="D168" s="3"/>
      <c r="E168" s="241"/>
      <c r="F168" s="3"/>
      <c r="G168" s="3"/>
      <c r="H168" s="3"/>
      <c r="I168" s="3"/>
      <c r="J168" s="3"/>
    </row>
    <row r="169" spans="2:10" x14ac:dyDescent="0.2">
      <c r="B169" s="3"/>
      <c r="C169" s="3"/>
      <c r="D169" s="3"/>
      <c r="E169" s="241"/>
      <c r="F169" s="3"/>
      <c r="G169" s="3"/>
      <c r="H169" s="3"/>
      <c r="I169" s="3"/>
      <c r="J169" s="3"/>
    </row>
    <row r="170" spans="2:10" x14ac:dyDescent="0.2">
      <c r="B170" s="3"/>
      <c r="C170" s="3"/>
      <c r="D170" s="3"/>
      <c r="E170" s="241"/>
      <c r="F170" s="3"/>
      <c r="G170" s="3"/>
      <c r="H170" s="3"/>
      <c r="I170" s="3"/>
      <c r="J170" s="3"/>
    </row>
    <row r="171" spans="2:10" x14ac:dyDescent="0.2">
      <c r="B171" s="3"/>
      <c r="C171" s="3"/>
      <c r="D171" s="3"/>
      <c r="E171" s="241"/>
      <c r="F171" s="3"/>
      <c r="G171" s="3"/>
      <c r="H171" s="3"/>
      <c r="I171" s="3"/>
      <c r="J171" s="3"/>
    </row>
    <row r="172" spans="2:10" x14ac:dyDescent="0.2">
      <c r="B172" s="3"/>
      <c r="C172" s="3"/>
      <c r="D172" s="3"/>
      <c r="E172" s="241"/>
      <c r="F172" s="3"/>
      <c r="G172" s="3"/>
      <c r="H172" s="3"/>
      <c r="I172" s="3"/>
      <c r="J172" s="3"/>
    </row>
  </sheetData>
  <mergeCells count="242">
    <mergeCell ref="C57:D57"/>
    <mergeCell ref="B58:K58"/>
    <mergeCell ref="C44:D44"/>
    <mergeCell ref="I31:J31"/>
    <mergeCell ref="I32:J32"/>
    <mergeCell ref="C85:D85"/>
    <mergeCell ref="I67:J67"/>
    <mergeCell ref="C54:D54"/>
    <mergeCell ref="I61:J61"/>
    <mergeCell ref="F63:F64"/>
    <mergeCell ref="C53:D53"/>
    <mergeCell ref="C56:D56"/>
    <mergeCell ref="I55:J55"/>
    <mergeCell ref="C28:D28"/>
    <mergeCell ref="I12:J12"/>
    <mergeCell ref="I13:J13"/>
    <mergeCell ref="C13:D13"/>
    <mergeCell ref="C12:D12"/>
    <mergeCell ref="C55:D55"/>
    <mergeCell ref="I53:J53"/>
    <mergeCell ref="B30:K30"/>
    <mergeCell ref="B29:K29"/>
    <mergeCell ref="I10:J10"/>
    <mergeCell ref="I11:J11"/>
    <mergeCell ref="C11:D11"/>
    <mergeCell ref="C10:D10"/>
    <mergeCell ref="C20:D20"/>
    <mergeCell ref="C16:D16"/>
    <mergeCell ref="I17:J17"/>
    <mergeCell ref="I16:J16"/>
    <mergeCell ref="I19:J19"/>
    <mergeCell ref="I14:J14"/>
    <mergeCell ref="I62:J62"/>
    <mergeCell ref="B90:K90"/>
    <mergeCell ref="I60:J60"/>
    <mergeCell ref="B99:K99"/>
    <mergeCell ref="I79:J79"/>
    <mergeCell ref="C69:D69"/>
    <mergeCell ref="C79:D79"/>
    <mergeCell ref="I69:J69"/>
    <mergeCell ref="B83:K83"/>
    <mergeCell ref="I63:J64"/>
    <mergeCell ref="C67:D67"/>
    <mergeCell ref="I84:J84"/>
    <mergeCell ref="I85:J85"/>
    <mergeCell ref="I82:J82"/>
    <mergeCell ref="I81:J81"/>
    <mergeCell ref="I80:J80"/>
    <mergeCell ref="K89:L89"/>
    <mergeCell ref="C62:D62"/>
    <mergeCell ref="B133:F133"/>
    <mergeCell ref="B134:F134"/>
    <mergeCell ref="I106:J106"/>
    <mergeCell ref="I44:J44"/>
    <mergeCell ref="I88:J88"/>
    <mergeCell ref="I87:J87"/>
    <mergeCell ref="C49:D49"/>
    <mergeCell ref="C107:D107"/>
    <mergeCell ref="C48:D48"/>
    <mergeCell ref="C50:D50"/>
    <mergeCell ref="C45:D45"/>
    <mergeCell ref="C102:D102"/>
    <mergeCell ref="I95:J95"/>
    <mergeCell ref="C94:D94"/>
    <mergeCell ref="I96:J96"/>
    <mergeCell ref="B116:K116"/>
    <mergeCell ref="I68:J68"/>
    <mergeCell ref="C122:D122"/>
    <mergeCell ref="K115:L115"/>
    <mergeCell ref="B119:K119"/>
    <mergeCell ref="I115:J115"/>
    <mergeCell ref="C118:D118"/>
    <mergeCell ref="I74:J74"/>
    <mergeCell ref="I77:J77"/>
    <mergeCell ref="I121:J121"/>
    <mergeCell ref="I122:J122"/>
    <mergeCell ref="C71:D71"/>
    <mergeCell ref="C114:D114"/>
    <mergeCell ref="C88:D88"/>
    <mergeCell ref="B89:D89"/>
    <mergeCell ref="C43:D43"/>
    <mergeCell ref="C39:D39"/>
    <mergeCell ref="C110:D110"/>
    <mergeCell ref="C104:D104"/>
    <mergeCell ref="C91:D91"/>
    <mergeCell ref="C87:D87"/>
    <mergeCell ref="I93:J93"/>
    <mergeCell ref="C100:D100"/>
    <mergeCell ref="I103:J103"/>
    <mergeCell ref="I109:J109"/>
    <mergeCell ref="I110:J110"/>
    <mergeCell ref="C92:D92"/>
    <mergeCell ref="I104:J104"/>
    <mergeCell ref="I86:J86"/>
    <mergeCell ref="C98:D98"/>
    <mergeCell ref="I94:J94"/>
    <mergeCell ref="B108:K108"/>
    <mergeCell ref="B63:D64"/>
    <mergeCell ref="C34:D34"/>
    <mergeCell ref="I76:J76"/>
    <mergeCell ref="C72:D72"/>
    <mergeCell ref="H63:H64"/>
    <mergeCell ref="C66:D66"/>
    <mergeCell ref="I73:J73"/>
    <mergeCell ref="B75:K75"/>
    <mergeCell ref="C80:D80"/>
    <mergeCell ref="C81:D81"/>
    <mergeCell ref="I45:J45"/>
    <mergeCell ref="C47:D47"/>
    <mergeCell ref="C51:D51"/>
    <mergeCell ref="I70:J70"/>
    <mergeCell ref="I71:J71"/>
    <mergeCell ref="B65:K65"/>
    <mergeCell ref="I72:J72"/>
    <mergeCell ref="C59:D59"/>
    <mergeCell ref="C76:D76"/>
    <mergeCell ref="C41:D41"/>
    <mergeCell ref="C60:D60"/>
    <mergeCell ref="K63:L64"/>
    <mergeCell ref="I59:J59"/>
    <mergeCell ref="G63:G64"/>
    <mergeCell ref="E63:E64"/>
    <mergeCell ref="B2:J2"/>
    <mergeCell ref="C23:D23"/>
    <mergeCell ref="I28:J28"/>
    <mergeCell ref="B3:J3"/>
    <mergeCell ref="C24:D24"/>
    <mergeCell ref="I7:J7"/>
    <mergeCell ref="C6:D6"/>
    <mergeCell ref="I18:J18"/>
    <mergeCell ref="C7:D7"/>
    <mergeCell ref="I4:J4"/>
    <mergeCell ref="C9:D9"/>
    <mergeCell ref="I8:J8"/>
    <mergeCell ref="C8:D8"/>
    <mergeCell ref="B5:K5"/>
    <mergeCell ref="B4:D4"/>
    <mergeCell ref="I9:J9"/>
    <mergeCell ref="C19:D19"/>
    <mergeCell ref="I15:J15"/>
    <mergeCell ref="C27:D27"/>
    <mergeCell ref="C17:D17"/>
    <mergeCell ref="I6:J6"/>
    <mergeCell ref="K4:L4"/>
    <mergeCell ref="C15:D15"/>
    <mergeCell ref="I20:J20"/>
    <mergeCell ref="C32:D32"/>
    <mergeCell ref="B40:K40"/>
    <mergeCell ref="B52:K52"/>
    <mergeCell ref="I56:J56"/>
    <mergeCell ref="I57:J57"/>
    <mergeCell ref="B115:D115"/>
    <mergeCell ref="C96:D96"/>
    <mergeCell ref="C103:D103"/>
    <mergeCell ref="I100:J100"/>
    <mergeCell ref="I107:J107"/>
    <mergeCell ref="I101:J101"/>
    <mergeCell ref="I105:J105"/>
    <mergeCell ref="I66:J66"/>
    <mergeCell ref="C97:D97"/>
    <mergeCell ref="C106:D106"/>
    <mergeCell ref="C105:D105"/>
    <mergeCell ref="C113:D113"/>
    <mergeCell ref="C109:D109"/>
    <mergeCell ref="C101:D101"/>
    <mergeCell ref="I92:J92"/>
    <mergeCell ref="I37:J37"/>
    <mergeCell ref="C61:D61"/>
    <mergeCell ref="I54:J54"/>
    <mergeCell ref="C68:D68"/>
    <mergeCell ref="C25:D25"/>
    <mergeCell ref="I26:J26"/>
    <mergeCell ref="I39:J39"/>
    <mergeCell ref="I46:J46"/>
    <mergeCell ref="I47:J47"/>
    <mergeCell ref="C14:D14"/>
    <mergeCell ref="I27:J27"/>
    <mergeCell ref="B22:K22"/>
    <mergeCell ref="I21:J21"/>
    <mergeCell ref="C26:D26"/>
    <mergeCell ref="C21:D21"/>
    <mergeCell ref="I23:J23"/>
    <mergeCell ref="C18:D18"/>
    <mergeCell ref="I35:J35"/>
    <mergeCell ref="I34:J34"/>
    <mergeCell ref="I33:J33"/>
    <mergeCell ref="I41:J41"/>
    <mergeCell ref="C31:D31"/>
    <mergeCell ref="I43:J43"/>
    <mergeCell ref="B42:K42"/>
    <mergeCell ref="C36:D36"/>
    <mergeCell ref="C35:D35"/>
    <mergeCell ref="C33:D33"/>
    <mergeCell ref="I24:J24"/>
    <mergeCell ref="I25:J25"/>
    <mergeCell ref="C73:D73"/>
    <mergeCell ref="I36:J36"/>
    <mergeCell ref="I98:J98"/>
    <mergeCell ref="I48:J48"/>
    <mergeCell ref="I89:J89"/>
    <mergeCell ref="I91:J91"/>
    <mergeCell ref="I49:J49"/>
    <mergeCell ref="I50:J50"/>
    <mergeCell ref="I38:J38"/>
    <mergeCell ref="C95:D95"/>
    <mergeCell ref="C46:D46"/>
    <mergeCell ref="C38:D38"/>
    <mergeCell ref="C82:D82"/>
    <mergeCell ref="I78:J78"/>
    <mergeCell ref="C84:D84"/>
    <mergeCell ref="C78:D78"/>
    <mergeCell ref="C74:D74"/>
    <mergeCell ref="C70:D70"/>
    <mergeCell ref="C77:D77"/>
    <mergeCell ref="I51:J51"/>
    <mergeCell ref="C37:D37"/>
    <mergeCell ref="C86:D86"/>
    <mergeCell ref="C93:D93"/>
    <mergeCell ref="G134:K134"/>
    <mergeCell ref="I97:J97"/>
    <mergeCell ref="G132:K132"/>
    <mergeCell ref="I102:J102"/>
    <mergeCell ref="I114:J114"/>
    <mergeCell ref="I112:J112"/>
    <mergeCell ref="G130:K130"/>
    <mergeCell ref="G133:K133"/>
    <mergeCell ref="C112:D112"/>
    <mergeCell ref="I111:J111"/>
    <mergeCell ref="I113:J113"/>
    <mergeCell ref="C111:D111"/>
    <mergeCell ref="G131:K131"/>
    <mergeCell ref="C120:D120"/>
    <mergeCell ref="I118:J118"/>
    <mergeCell ref="I117:J117"/>
    <mergeCell ref="I120:J120"/>
    <mergeCell ref="C121:D121"/>
    <mergeCell ref="C117:D117"/>
    <mergeCell ref="B129:K129"/>
    <mergeCell ref="B123:K127"/>
    <mergeCell ref="B130:F130"/>
    <mergeCell ref="B131:F131"/>
    <mergeCell ref="B132:F132"/>
  </mergeCells>
  <printOptions horizontalCentered="1"/>
  <pageMargins left="0.19685039370078741" right="0.19685039370078741" top="0.74803149606299213" bottom="0.74803149606299213" header="0.31496062992125984" footer="0.31496062992125984"/>
  <pageSetup paperSize="9" fitToWidth="0"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H92"/>
  <sheetViews>
    <sheetView zoomScale="86" workbookViewId="0">
      <selection activeCell="G46" sqref="G46"/>
    </sheetView>
  </sheetViews>
  <sheetFormatPr baseColWidth="10" defaultColWidth="11" defaultRowHeight="15" x14ac:dyDescent="0.2"/>
  <cols>
    <col min="1" max="1" width="3.7109375" customWidth="1"/>
    <col min="2" max="2" width="8.7109375" style="3" customWidth="1"/>
    <col min="3" max="3" width="62.140625" style="3" customWidth="1"/>
    <col min="4" max="4" width="26.7109375" style="3" customWidth="1"/>
    <col min="5" max="5" width="7.85546875" style="3" customWidth="1"/>
    <col min="6" max="6" width="6.85546875" style="3" customWidth="1"/>
    <col min="7" max="7" width="9.42578125" style="3" customWidth="1"/>
  </cols>
  <sheetData>
    <row r="1" spans="2:8" ht="10.5" customHeight="1" x14ac:dyDescent="0.2"/>
    <row r="2" spans="2:8" ht="26.25" customHeight="1" x14ac:dyDescent="0.25">
      <c r="B2" s="741" t="s">
        <v>0</v>
      </c>
      <c r="C2" s="742"/>
      <c r="D2" s="742"/>
      <c r="E2" s="742"/>
      <c r="F2" s="742"/>
      <c r="G2" s="743"/>
    </row>
    <row r="3" spans="2:8" ht="40.5" customHeight="1" x14ac:dyDescent="0.25">
      <c r="B3" s="738" t="s">
        <v>716</v>
      </c>
      <c r="C3" s="739"/>
      <c r="D3" s="739"/>
      <c r="E3" s="739"/>
      <c r="F3" s="739"/>
      <c r="G3" s="740"/>
    </row>
    <row r="4" spans="2:8" ht="43.5" customHeight="1" x14ac:dyDescent="0.25">
      <c r="B4" s="170">
        <v>1</v>
      </c>
      <c r="C4" s="171" t="s">
        <v>717</v>
      </c>
      <c r="D4" s="172" t="s">
        <v>466</v>
      </c>
      <c r="E4" s="248" t="s">
        <v>234</v>
      </c>
      <c r="F4" s="249" t="s">
        <v>235</v>
      </c>
      <c r="G4" s="250" t="s">
        <v>233</v>
      </c>
      <c r="H4" s="173" t="str">
        <f>SUM(H5:H9)&amp;"%"</f>
        <v>25%</v>
      </c>
    </row>
    <row r="5" spans="2:8" ht="39" customHeight="1" x14ac:dyDescent="0.25">
      <c r="B5" s="57" t="s">
        <v>469</v>
      </c>
      <c r="C5" s="8" t="s">
        <v>718</v>
      </c>
      <c r="D5" s="8" t="s">
        <v>719</v>
      </c>
      <c r="E5" s="142"/>
      <c r="F5" s="143" t="s">
        <v>240</v>
      </c>
      <c r="G5" s="146"/>
      <c r="H5" s="144">
        <f>IF(F5="X",5,0)</f>
        <v>5</v>
      </c>
    </row>
    <row r="6" spans="2:8" ht="37.5" customHeight="1" x14ac:dyDescent="0.25">
      <c r="B6" s="57" t="s">
        <v>472</v>
      </c>
      <c r="C6" s="8" t="s">
        <v>720</v>
      </c>
      <c r="D6" s="8" t="s">
        <v>719</v>
      </c>
      <c r="E6" s="142"/>
      <c r="F6" s="143" t="s">
        <v>240</v>
      </c>
      <c r="G6" s="146"/>
      <c r="H6" s="144">
        <f>IF(F6="X",5,0)</f>
        <v>5</v>
      </c>
    </row>
    <row r="7" spans="2:8" ht="34.5" customHeight="1" x14ac:dyDescent="0.25">
      <c r="B7" s="57" t="s">
        <v>475</v>
      </c>
      <c r="C7" s="8" t="s">
        <v>721</v>
      </c>
      <c r="D7" s="8" t="s">
        <v>719</v>
      </c>
      <c r="E7" s="142"/>
      <c r="F7" s="143" t="s">
        <v>240</v>
      </c>
      <c r="G7" s="146"/>
      <c r="H7" s="144">
        <f>IF(F7="X",5,0)</f>
        <v>5</v>
      </c>
    </row>
    <row r="8" spans="2:8" ht="30.75" customHeight="1" x14ac:dyDescent="0.25">
      <c r="B8" s="57" t="s">
        <v>478</v>
      </c>
      <c r="C8" s="8" t="s">
        <v>722</v>
      </c>
      <c r="D8" s="8" t="s">
        <v>719</v>
      </c>
      <c r="E8" s="142"/>
      <c r="F8" s="143" t="s">
        <v>240</v>
      </c>
      <c r="G8" s="146"/>
      <c r="H8" s="144">
        <f>IF(F8="X",5,0)</f>
        <v>5</v>
      </c>
    </row>
    <row r="9" spans="2:8" ht="69.75" customHeight="1" x14ac:dyDescent="0.25">
      <c r="B9" s="57" t="s">
        <v>481</v>
      </c>
      <c r="C9" s="174" t="s">
        <v>723</v>
      </c>
      <c r="D9" s="8" t="s">
        <v>719</v>
      </c>
      <c r="E9" s="142"/>
      <c r="F9" s="143" t="s">
        <v>240</v>
      </c>
      <c r="G9" s="146"/>
      <c r="H9" s="144">
        <f>IF(F9="X",5,0)</f>
        <v>5</v>
      </c>
    </row>
    <row r="10" spans="2:8" ht="33" customHeight="1" x14ac:dyDescent="0.25">
      <c r="B10" s="175">
        <v>2</v>
      </c>
      <c r="C10" s="744" t="s">
        <v>724</v>
      </c>
      <c r="D10" s="744"/>
      <c r="E10" s="248" t="s">
        <v>234</v>
      </c>
      <c r="F10" s="249" t="s">
        <v>235</v>
      </c>
      <c r="G10" s="250" t="s">
        <v>233</v>
      </c>
      <c r="H10" s="176" t="str">
        <f>SUM(H11:H14)&amp;"%"</f>
        <v>20%</v>
      </c>
    </row>
    <row r="11" spans="2:8" ht="45" customHeight="1" x14ac:dyDescent="0.25">
      <c r="B11" s="140" t="s">
        <v>581</v>
      </c>
      <c r="C11" s="8" t="s">
        <v>725</v>
      </c>
      <c r="D11" s="7" t="s">
        <v>522</v>
      </c>
      <c r="E11" s="177"/>
      <c r="F11" s="150" t="s">
        <v>240</v>
      </c>
      <c r="G11" s="161"/>
      <c r="H11" s="144">
        <f>IF(F11="X",5,0)</f>
        <v>5</v>
      </c>
    </row>
    <row r="12" spans="2:8" ht="46.5" customHeight="1" x14ac:dyDescent="0.25">
      <c r="B12" s="140" t="s">
        <v>584</v>
      </c>
      <c r="C12" s="8" t="s">
        <v>726</v>
      </c>
      <c r="D12" s="7" t="s">
        <v>522</v>
      </c>
      <c r="E12" s="177"/>
      <c r="F12" s="150" t="s">
        <v>240</v>
      </c>
      <c r="G12" s="161"/>
      <c r="H12" s="144">
        <f>IF(F12="X",5,0)</f>
        <v>5</v>
      </c>
    </row>
    <row r="13" spans="2:8" ht="45" customHeight="1" x14ac:dyDescent="0.25">
      <c r="B13" s="140" t="s">
        <v>586</v>
      </c>
      <c r="C13" s="8" t="s">
        <v>727</v>
      </c>
      <c r="D13" s="7" t="s">
        <v>522</v>
      </c>
      <c r="E13" s="177"/>
      <c r="F13" s="150" t="s">
        <v>240</v>
      </c>
      <c r="G13" s="161"/>
      <c r="H13" s="144">
        <f>IF(F13="X",5,0)</f>
        <v>5</v>
      </c>
    </row>
    <row r="14" spans="2:8" ht="43.5" customHeight="1" x14ac:dyDescent="0.25">
      <c r="B14" s="178" t="s">
        <v>588</v>
      </c>
      <c r="C14" s="179" t="s">
        <v>728</v>
      </c>
      <c r="D14" s="14" t="s">
        <v>522</v>
      </c>
      <c r="E14" s="180"/>
      <c r="F14" s="181" t="s">
        <v>240</v>
      </c>
      <c r="G14" s="182"/>
      <c r="H14" s="144">
        <f>IF(F14="X",5,0)</f>
        <v>5</v>
      </c>
    </row>
    <row r="15" spans="2:8" ht="38.25" customHeight="1" x14ac:dyDescent="0.25">
      <c r="B15" s="175">
        <v>3</v>
      </c>
      <c r="C15" s="744" t="s">
        <v>729</v>
      </c>
      <c r="D15" s="744"/>
      <c r="E15" s="248" t="s">
        <v>234</v>
      </c>
      <c r="F15" s="249" t="s">
        <v>235</v>
      </c>
      <c r="G15" s="250" t="s">
        <v>233</v>
      </c>
      <c r="H15" s="176" t="str">
        <f>SUM(H16:H26)&amp;"%"</f>
        <v>30%</v>
      </c>
    </row>
    <row r="16" spans="2:8" ht="46.5" customHeight="1" x14ac:dyDescent="0.25">
      <c r="B16" s="140" t="s">
        <v>237</v>
      </c>
      <c r="C16" s="42" t="s">
        <v>730</v>
      </c>
      <c r="D16" s="7" t="s">
        <v>731</v>
      </c>
      <c r="E16" s="148"/>
      <c r="F16" s="148" t="s">
        <v>240</v>
      </c>
      <c r="G16" s="161"/>
      <c r="H16" s="183">
        <f>IF(F16="X",3,0)</f>
        <v>3</v>
      </c>
    </row>
    <row r="17" spans="2:8" ht="48.75" customHeight="1" x14ac:dyDescent="0.25">
      <c r="B17" s="140" t="s">
        <v>241</v>
      </c>
      <c r="C17" s="8" t="s">
        <v>732</v>
      </c>
      <c r="D17" s="7" t="s">
        <v>731</v>
      </c>
      <c r="E17" s="67"/>
      <c r="F17" s="67" t="s">
        <v>240</v>
      </c>
      <c r="G17" s="161"/>
      <c r="H17" s="183">
        <f>IF(F17="X",3,0)</f>
        <v>3</v>
      </c>
    </row>
    <row r="18" spans="2:8" ht="48.75" customHeight="1" x14ac:dyDescent="0.25">
      <c r="B18" s="140" t="s">
        <v>244</v>
      </c>
      <c r="C18" s="8" t="s">
        <v>733</v>
      </c>
      <c r="D18" s="7" t="s">
        <v>731</v>
      </c>
      <c r="E18" s="67"/>
      <c r="F18" s="67" t="s">
        <v>240</v>
      </c>
      <c r="G18" s="161"/>
      <c r="H18" s="183">
        <f>IF(F18="X",3,0)</f>
        <v>3</v>
      </c>
    </row>
    <row r="19" spans="2:8" ht="36.75" customHeight="1" x14ac:dyDescent="0.25">
      <c r="B19" s="140" t="s">
        <v>247</v>
      </c>
      <c r="C19" s="8" t="s">
        <v>734</v>
      </c>
      <c r="D19" s="7" t="s">
        <v>731</v>
      </c>
      <c r="E19" s="67"/>
      <c r="F19" s="67" t="s">
        <v>240</v>
      </c>
      <c r="G19" s="161"/>
      <c r="H19" s="183">
        <f>IF(F19="X",3,0)</f>
        <v>3</v>
      </c>
    </row>
    <row r="20" spans="2:8" ht="45.75" customHeight="1" x14ac:dyDescent="0.25">
      <c r="B20" s="184" t="s">
        <v>249</v>
      </c>
      <c r="C20" s="185" t="s">
        <v>735</v>
      </c>
      <c r="D20" s="154" t="s">
        <v>522</v>
      </c>
      <c r="E20" s="67"/>
      <c r="F20" s="67" t="s">
        <v>240</v>
      </c>
      <c r="G20" s="161"/>
      <c r="H20" s="183">
        <f>IF(F20="X",2,0)</f>
        <v>2</v>
      </c>
    </row>
    <row r="21" spans="2:8" ht="57.75" customHeight="1" x14ac:dyDescent="0.25">
      <c r="B21" s="140" t="s">
        <v>251</v>
      </c>
      <c r="C21" s="7" t="s">
        <v>736</v>
      </c>
      <c r="D21" s="7" t="s">
        <v>731</v>
      </c>
      <c r="E21" s="67"/>
      <c r="F21" s="67" t="s">
        <v>240</v>
      </c>
      <c r="G21" s="161"/>
      <c r="H21" s="183">
        <f>IF(F21="X",3,0)</f>
        <v>3</v>
      </c>
    </row>
    <row r="22" spans="2:8" ht="45.75" customHeight="1" x14ac:dyDescent="0.25">
      <c r="B22" s="140" t="s">
        <v>651</v>
      </c>
      <c r="C22" s="7" t="s">
        <v>737</v>
      </c>
      <c r="D22" s="7" t="s">
        <v>731</v>
      </c>
      <c r="E22" s="67"/>
      <c r="F22" s="67" t="s">
        <v>240</v>
      </c>
      <c r="G22" s="161"/>
      <c r="H22" s="183">
        <f>IF(F22="X",3,0)</f>
        <v>3</v>
      </c>
    </row>
    <row r="23" spans="2:8" ht="45.75" customHeight="1" x14ac:dyDescent="0.25">
      <c r="B23" s="140" t="s">
        <v>654</v>
      </c>
      <c r="C23" s="7" t="s">
        <v>738</v>
      </c>
      <c r="D23" s="7" t="s">
        <v>731</v>
      </c>
      <c r="E23" s="67"/>
      <c r="F23" s="67" t="s">
        <v>240</v>
      </c>
      <c r="G23" s="161"/>
      <c r="H23" s="183">
        <f>IF(F23="X",3,0)</f>
        <v>3</v>
      </c>
    </row>
    <row r="24" spans="2:8" ht="40.5" customHeight="1" x14ac:dyDescent="0.25">
      <c r="B24" s="140" t="s">
        <v>658</v>
      </c>
      <c r="C24" s="7" t="s">
        <v>739</v>
      </c>
      <c r="D24" s="7" t="s">
        <v>731</v>
      </c>
      <c r="E24" s="67"/>
      <c r="F24" s="67" t="s">
        <v>240</v>
      </c>
      <c r="G24" s="161"/>
      <c r="H24" s="183">
        <f>IF(F24="X",3,0)</f>
        <v>3</v>
      </c>
    </row>
    <row r="25" spans="2:8" ht="35.25" customHeight="1" x14ac:dyDescent="0.25">
      <c r="B25" s="140" t="s">
        <v>661</v>
      </c>
      <c r="C25" s="7" t="s">
        <v>740</v>
      </c>
      <c r="D25" s="7" t="s">
        <v>741</v>
      </c>
      <c r="E25" s="67"/>
      <c r="F25" s="67" t="s">
        <v>240</v>
      </c>
      <c r="G25" s="161"/>
      <c r="H25" s="183">
        <f>IF(F25="X",2,0)</f>
        <v>2</v>
      </c>
    </row>
    <row r="26" spans="2:8" ht="45" customHeight="1" x14ac:dyDescent="0.25">
      <c r="B26" s="178" t="s">
        <v>664</v>
      </c>
      <c r="C26" s="14" t="s">
        <v>742</v>
      </c>
      <c r="D26" s="14" t="s">
        <v>743</v>
      </c>
      <c r="E26" s="186"/>
      <c r="F26" s="186" t="s">
        <v>240</v>
      </c>
      <c r="G26" s="182"/>
      <c r="H26" s="183">
        <f>IF(F26="X",2,0)</f>
        <v>2</v>
      </c>
    </row>
    <row r="27" spans="2:8" ht="36.75" customHeight="1" x14ac:dyDescent="0.25">
      <c r="B27" s="187">
        <v>4</v>
      </c>
      <c r="C27" s="736" t="s">
        <v>744</v>
      </c>
      <c r="D27" s="736"/>
      <c r="E27" s="251" t="s">
        <v>234</v>
      </c>
      <c r="F27" s="252" t="s">
        <v>235</v>
      </c>
      <c r="G27" s="253" t="s">
        <v>233</v>
      </c>
      <c r="H27" s="176" t="str">
        <f>SUM(H28:H34)&amp;"%"</f>
        <v>25%</v>
      </c>
    </row>
    <row r="28" spans="2:8" ht="54" customHeight="1" x14ac:dyDescent="0.25">
      <c r="B28" s="188" t="s">
        <v>254</v>
      </c>
      <c r="C28" s="4" t="s">
        <v>745</v>
      </c>
      <c r="D28" s="4" t="s">
        <v>522</v>
      </c>
      <c r="E28" s="102"/>
      <c r="F28" s="102" t="s">
        <v>240</v>
      </c>
      <c r="G28" s="189"/>
      <c r="H28" s="190">
        <f>IF(F28="X",3,0)</f>
        <v>3</v>
      </c>
    </row>
    <row r="29" spans="2:8" ht="80.25" customHeight="1" x14ac:dyDescent="0.25">
      <c r="B29" s="184" t="s">
        <v>257</v>
      </c>
      <c r="C29" s="154" t="s">
        <v>746</v>
      </c>
      <c r="D29" s="154" t="s">
        <v>747</v>
      </c>
      <c r="E29" s="67"/>
      <c r="F29" s="67" t="s">
        <v>240</v>
      </c>
      <c r="G29" s="146"/>
      <c r="H29" s="190">
        <f>IF(F29="X",3,0)</f>
        <v>3</v>
      </c>
    </row>
    <row r="30" spans="2:8" ht="46.5" customHeight="1" x14ac:dyDescent="0.25">
      <c r="B30" s="140" t="s">
        <v>260</v>
      </c>
      <c r="C30" s="7" t="s">
        <v>748</v>
      </c>
      <c r="D30" s="7" t="s">
        <v>522</v>
      </c>
      <c r="E30" s="67"/>
      <c r="F30" s="67" t="s">
        <v>240</v>
      </c>
      <c r="G30" s="146"/>
      <c r="H30" s="190">
        <f>IF(F30="X",4,0)</f>
        <v>4</v>
      </c>
    </row>
    <row r="31" spans="2:8" ht="32.25" customHeight="1" x14ac:dyDescent="0.25">
      <c r="B31" s="140" t="s">
        <v>48</v>
      </c>
      <c r="C31" s="8" t="s">
        <v>749</v>
      </c>
      <c r="D31" s="7" t="s">
        <v>750</v>
      </c>
      <c r="E31" s="67"/>
      <c r="F31" s="67" t="s">
        <v>240</v>
      </c>
      <c r="G31" s="146"/>
      <c r="H31" s="190">
        <f>IF(F31="X",3,0)</f>
        <v>3</v>
      </c>
    </row>
    <row r="32" spans="2:8" ht="54" customHeight="1" x14ac:dyDescent="0.25">
      <c r="B32" s="184" t="s">
        <v>50</v>
      </c>
      <c r="C32" s="154" t="s">
        <v>751</v>
      </c>
      <c r="D32" s="154" t="s">
        <v>747</v>
      </c>
      <c r="E32" s="67"/>
      <c r="F32" s="67" t="s">
        <v>240</v>
      </c>
      <c r="G32" s="146"/>
      <c r="H32" s="190">
        <f>IF(F32="X",4,0)</f>
        <v>4</v>
      </c>
    </row>
    <row r="33" spans="2:8" ht="54" customHeight="1" x14ac:dyDescent="0.25">
      <c r="B33" s="140" t="s">
        <v>53</v>
      </c>
      <c r="C33" s="8" t="s">
        <v>752</v>
      </c>
      <c r="D33" s="7" t="s">
        <v>743</v>
      </c>
      <c r="E33" s="67"/>
      <c r="F33" s="67" t="s">
        <v>240</v>
      </c>
      <c r="G33" s="146"/>
      <c r="H33" s="190">
        <f>IF(F33="X",4,0)</f>
        <v>4</v>
      </c>
    </row>
    <row r="34" spans="2:8" ht="59.25" customHeight="1" x14ac:dyDescent="0.25">
      <c r="B34" s="191" t="s">
        <v>56</v>
      </c>
      <c r="C34" s="254" t="s">
        <v>753</v>
      </c>
      <c r="D34" s="254" t="s">
        <v>747</v>
      </c>
      <c r="E34" s="186"/>
      <c r="F34" s="186" t="s">
        <v>240</v>
      </c>
      <c r="G34" s="192"/>
      <c r="H34" s="190">
        <f>IF(F34="X",4,0)</f>
        <v>4</v>
      </c>
    </row>
    <row r="35" spans="2:8" x14ac:dyDescent="0.25">
      <c r="B35" s="745" t="s">
        <v>233</v>
      </c>
      <c r="C35" s="746"/>
      <c r="D35" s="746"/>
      <c r="E35" s="746"/>
      <c r="F35" s="746"/>
      <c r="G35" s="746"/>
      <c r="H35" s="747"/>
    </row>
    <row r="36" spans="2:8" x14ac:dyDescent="0.25">
      <c r="B36" s="748"/>
      <c r="C36" s="749"/>
      <c r="D36" s="749"/>
      <c r="E36" s="749"/>
      <c r="F36" s="749"/>
      <c r="G36" s="749"/>
      <c r="H36" s="750"/>
    </row>
    <row r="37" spans="2:8" x14ac:dyDescent="0.2">
      <c r="B37" s="242"/>
      <c r="C37" s="242"/>
      <c r="D37" s="242"/>
      <c r="E37" s="242"/>
      <c r="F37" s="242"/>
      <c r="G37" s="242"/>
    </row>
    <row r="38" spans="2:8" ht="20.25" x14ac:dyDescent="0.25">
      <c r="B38" s="650" t="s">
        <v>754</v>
      </c>
      <c r="C38" s="650"/>
      <c r="D38" s="650"/>
      <c r="E38" s="650"/>
      <c r="F38" s="650"/>
      <c r="G38" s="650"/>
      <c r="H38" s="650"/>
    </row>
    <row r="39" spans="2:8" ht="20.25" x14ac:dyDescent="0.3">
      <c r="B39" s="735" t="s">
        <v>755</v>
      </c>
      <c r="C39" s="735"/>
      <c r="D39" s="735"/>
      <c r="E39" s="733" t="str">
        <f>H4</f>
        <v>25%</v>
      </c>
      <c r="F39" s="734"/>
      <c r="G39" s="734"/>
      <c r="H39" s="734"/>
    </row>
    <row r="40" spans="2:8" ht="20.25" x14ac:dyDescent="0.3">
      <c r="B40" s="735" t="s">
        <v>756</v>
      </c>
      <c r="C40" s="735"/>
      <c r="D40" s="735"/>
      <c r="E40" s="733" t="str">
        <f>H10</f>
        <v>20%</v>
      </c>
      <c r="F40" s="734"/>
      <c r="G40" s="734"/>
      <c r="H40" s="734"/>
    </row>
    <row r="41" spans="2:8" ht="20.25" x14ac:dyDescent="0.3">
      <c r="B41" s="735" t="s">
        <v>757</v>
      </c>
      <c r="C41" s="735"/>
      <c r="D41" s="735"/>
      <c r="E41" s="733" t="str">
        <f>H15</f>
        <v>30%</v>
      </c>
      <c r="F41" s="734"/>
      <c r="G41" s="734"/>
      <c r="H41" s="734"/>
    </row>
    <row r="42" spans="2:8" ht="20.25" x14ac:dyDescent="0.3">
      <c r="B42" s="737" t="s">
        <v>758</v>
      </c>
      <c r="C42" s="735"/>
      <c r="D42" s="735"/>
      <c r="E42" s="733" t="str">
        <f>H27</f>
        <v>25%</v>
      </c>
      <c r="F42" s="734"/>
      <c r="G42" s="734"/>
      <c r="H42" s="734"/>
    </row>
    <row r="43" spans="2:8" ht="18" x14ac:dyDescent="0.25">
      <c r="B43" s="732" t="s">
        <v>461</v>
      </c>
      <c r="C43" s="732"/>
      <c r="D43" s="732"/>
      <c r="E43" s="633">
        <f>E42+E41+E40+E39</f>
        <v>1</v>
      </c>
      <c r="F43" s="633"/>
      <c r="G43" s="633"/>
      <c r="H43" s="633"/>
    </row>
    <row r="44" spans="2:8" x14ac:dyDescent="0.2">
      <c r="B44" s="242"/>
      <c r="C44" s="242"/>
      <c r="D44" s="242"/>
      <c r="E44" s="242"/>
      <c r="F44" s="242"/>
      <c r="G44" s="242"/>
    </row>
    <row r="45" spans="2:8" x14ac:dyDescent="0.2">
      <c r="B45" s="242"/>
      <c r="C45" s="242"/>
      <c r="D45" s="242"/>
      <c r="E45" s="242"/>
      <c r="F45" s="242"/>
      <c r="G45" s="242"/>
    </row>
    <row r="46" spans="2:8" x14ac:dyDescent="0.2">
      <c r="B46" s="242"/>
      <c r="C46" s="242"/>
      <c r="D46" s="242"/>
      <c r="E46" s="242"/>
      <c r="F46" s="242"/>
      <c r="G46" s="193">
        <f>E43</f>
        <v>1</v>
      </c>
    </row>
    <row r="47" spans="2:8" x14ac:dyDescent="0.2">
      <c r="B47" s="242"/>
      <c r="C47" s="242"/>
      <c r="D47" s="242"/>
      <c r="E47" s="242"/>
      <c r="F47" s="242"/>
      <c r="G47" s="242"/>
    </row>
    <row r="48" spans="2:8" x14ac:dyDescent="0.2">
      <c r="B48" s="242"/>
      <c r="C48" s="242"/>
      <c r="D48" s="242"/>
      <c r="E48" s="242"/>
      <c r="F48" s="242"/>
      <c r="G48" s="242"/>
    </row>
    <row r="49" spans="2:7" x14ac:dyDescent="0.2">
      <c r="B49" s="242"/>
      <c r="C49" s="242"/>
      <c r="D49" s="242"/>
      <c r="E49" s="242"/>
      <c r="F49" s="242"/>
      <c r="G49" s="242"/>
    </row>
    <row r="50" spans="2:7" x14ac:dyDescent="0.2">
      <c r="B50" s="242"/>
      <c r="C50" s="242"/>
      <c r="D50" s="242"/>
      <c r="E50" s="242"/>
      <c r="F50" s="242"/>
      <c r="G50" s="242"/>
    </row>
    <row r="51" spans="2:7" x14ac:dyDescent="0.2">
      <c r="B51" s="242"/>
      <c r="C51" s="242"/>
      <c r="D51" s="242"/>
      <c r="E51" s="242"/>
      <c r="F51" s="242"/>
      <c r="G51" s="242"/>
    </row>
    <row r="52" spans="2:7" x14ac:dyDescent="0.2">
      <c r="B52" s="242"/>
      <c r="C52" s="242"/>
      <c r="D52" s="242"/>
      <c r="E52" s="242"/>
      <c r="F52" s="242"/>
      <c r="G52" s="242"/>
    </row>
    <row r="53" spans="2:7" x14ac:dyDescent="0.2">
      <c r="B53" s="242"/>
      <c r="C53" s="242"/>
      <c r="D53" s="242"/>
      <c r="E53" s="242"/>
      <c r="F53" s="242"/>
      <c r="G53" s="242"/>
    </row>
    <row r="54" spans="2:7" x14ac:dyDescent="0.2">
      <c r="B54" s="242"/>
      <c r="C54" s="242"/>
      <c r="D54" s="242"/>
      <c r="E54" s="242"/>
      <c r="F54" s="242"/>
      <c r="G54" s="242"/>
    </row>
    <row r="55" spans="2:7" x14ac:dyDescent="0.2">
      <c r="B55" s="242"/>
      <c r="C55" s="242"/>
      <c r="D55" s="242"/>
      <c r="E55" s="242"/>
      <c r="F55" s="242"/>
      <c r="G55" s="242"/>
    </row>
    <row r="56" spans="2:7" x14ac:dyDescent="0.2">
      <c r="B56" s="242"/>
      <c r="C56" s="242"/>
      <c r="D56" s="242"/>
      <c r="E56" s="242"/>
      <c r="F56" s="242"/>
      <c r="G56" s="242"/>
    </row>
    <row r="57" spans="2:7" x14ac:dyDescent="0.2">
      <c r="B57" s="242"/>
      <c r="C57" s="242"/>
      <c r="D57" s="242"/>
      <c r="E57" s="242"/>
      <c r="F57" s="242"/>
      <c r="G57" s="242"/>
    </row>
    <row r="58" spans="2:7" x14ac:dyDescent="0.2">
      <c r="B58" s="242"/>
      <c r="C58" s="242"/>
      <c r="D58" s="242"/>
      <c r="E58" s="242"/>
      <c r="F58" s="242"/>
      <c r="G58" s="242"/>
    </row>
    <row r="59" spans="2:7" x14ac:dyDescent="0.2">
      <c r="B59" s="242"/>
      <c r="C59" s="242"/>
      <c r="D59" s="242"/>
      <c r="E59" s="242"/>
      <c r="F59" s="242"/>
      <c r="G59" s="242"/>
    </row>
    <row r="60" spans="2:7" x14ac:dyDescent="0.2">
      <c r="B60" s="242"/>
      <c r="C60" s="242"/>
      <c r="D60" s="242"/>
      <c r="E60" s="242"/>
      <c r="F60" s="242"/>
      <c r="G60" s="242"/>
    </row>
    <row r="61" spans="2:7" x14ac:dyDescent="0.2">
      <c r="B61" s="242"/>
      <c r="C61" s="242"/>
      <c r="D61" s="242"/>
      <c r="E61" s="242"/>
      <c r="F61" s="242"/>
      <c r="G61" s="242"/>
    </row>
    <row r="62" spans="2:7" x14ac:dyDescent="0.2">
      <c r="B62" s="242"/>
      <c r="C62" s="242"/>
      <c r="D62" s="242"/>
      <c r="E62" s="242"/>
      <c r="F62" s="242"/>
      <c r="G62" s="242"/>
    </row>
    <row r="63" spans="2:7" x14ac:dyDescent="0.2">
      <c r="B63" s="242"/>
      <c r="C63" s="242"/>
      <c r="D63" s="242"/>
      <c r="E63" s="242"/>
      <c r="F63" s="242"/>
      <c r="G63" s="242"/>
    </row>
    <row r="64" spans="2:7" x14ac:dyDescent="0.2">
      <c r="B64" s="242"/>
      <c r="C64" s="242"/>
      <c r="D64" s="242"/>
      <c r="E64" s="242"/>
      <c r="F64" s="242"/>
      <c r="G64" s="242"/>
    </row>
    <row r="65" spans="2:7" x14ac:dyDescent="0.2">
      <c r="B65" s="242"/>
      <c r="C65" s="242"/>
      <c r="D65" s="242"/>
      <c r="E65" s="242"/>
      <c r="F65" s="242"/>
      <c r="G65" s="242"/>
    </row>
    <row r="66" spans="2:7" x14ac:dyDescent="0.2">
      <c r="B66" s="242"/>
      <c r="C66" s="242"/>
      <c r="D66" s="242"/>
      <c r="E66" s="242"/>
      <c r="F66" s="242"/>
      <c r="G66" s="242"/>
    </row>
    <row r="67" spans="2:7" x14ac:dyDescent="0.2">
      <c r="B67" s="242"/>
      <c r="C67" s="242"/>
      <c r="D67" s="242"/>
      <c r="E67" s="242"/>
      <c r="F67" s="242"/>
      <c r="G67" s="242"/>
    </row>
    <row r="68" spans="2:7" x14ac:dyDescent="0.2">
      <c r="B68" s="242"/>
      <c r="C68" s="242"/>
      <c r="D68" s="242"/>
      <c r="E68" s="242"/>
      <c r="F68" s="242"/>
      <c r="G68" s="242"/>
    </row>
    <row r="69" spans="2:7" x14ac:dyDescent="0.2">
      <c r="B69" s="242"/>
      <c r="C69" s="242"/>
      <c r="D69" s="242"/>
      <c r="E69" s="242"/>
      <c r="F69" s="242"/>
      <c r="G69" s="242"/>
    </row>
    <row r="70" spans="2:7" x14ac:dyDescent="0.2">
      <c r="B70" s="242"/>
      <c r="C70" s="242"/>
      <c r="D70" s="242"/>
      <c r="E70" s="242"/>
      <c r="F70" s="242"/>
      <c r="G70" s="242"/>
    </row>
    <row r="71" spans="2:7" x14ac:dyDescent="0.2">
      <c r="B71" s="242"/>
      <c r="C71" s="242"/>
      <c r="D71" s="242"/>
      <c r="E71" s="242"/>
      <c r="F71" s="242"/>
      <c r="G71" s="242"/>
    </row>
    <row r="72" spans="2:7" x14ac:dyDescent="0.2">
      <c r="B72" s="242"/>
      <c r="C72" s="242"/>
      <c r="D72" s="242"/>
      <c r="E72" s="242"/>
      <c r="F72" s="242"/>
      <c r="G72" s="242"/>
    </row>
    <row r="73" spans="2:7" x14ac:dyDescent="0.2">
      <c r="B73" s="242"/>
      <c r="C73" s="242"/>
      <c r="D73" s="242"/>
      <c r="E73" s="242"/>
      <c r="F73" s="242"/>
      <c r="G73" s="242"/>
    </row>
    <row r="74" spans="2:7" x14ac:dyDescent="0.2">
      <c r="B74" s="242"/>
      <c r="C74" s="242"/>
      <c r="D74" s="242"/>
      <c r="E74" s="242"/>
      <c r="F74" s="242"/>
      <c r="G74" s="242"/>
    </row>
    <row r="75" spans="2:7" x14ac:dyDescent="0.2">
      <c r="B75" s="242"/>
      <c r="C75" s="242"/>
      <c r="D75" s="242"/>
      <c r="E75" s="242"/>
      <c r="F75" s="242"/>
      <c r="G75" s="242"/>
    </row>
    <row r="76" spans="2:7" x14ac:dyDescent="0.2">
      <c r="B76" s="242"/>
      <c r="C76" s="242"/>
      <c r="D76" s="242"/>
      <c r="E76" s="242"/>
      <c r="F76" s="242"/>
      <c r="G76" s="242"/>
    </row>
    <row r="77" spans="2:7" x14ac:dyDescent="0.2">
      <c r="B77" s="242"/>
      <c r="C77" s="242"/>
      <c r="D77" s="242"/>
      <c r="E77" s="242"/>
      <c r="F77" s="242"/>
      <c r="G77" s="242"/>
    </row>
    <row r="78" spans="2:7" x14ac:dyDescent="0.2">
      <c r="B78" s="242"/>
      <c r="C78" s="242"/>
      <c r="D78" s="242"/>
      <c r="E78" s="242"/>
      <c r="F78" s="242"/>
      <c r="G78" s="242"/>
    </row>
    <row r="79" spans="2:7" x14ac:dyDescent="0.2">
      <c r="B79" s="242"/>
      <c r="C79" s="242"/>
      <c r="D79" s="242"/>
      <c r="E79" s="242"/>
      <c r="F79" s="242"/>
      <c r="G79" s="242"/>
    </row>
    <row r="80" spans="2:7" x14ac:dyDescent="0.2">
      <c r="B80" s="242"/>
      <c r="C80" s="242"/>
      <c r="D80" s="242"/>
      <c r="E80" s="242"/>
      <c r="F80" s="242"/>
      <c r="G80" s="242"/>
    </row>
    <row r="81" spans="2:7" x14ac:dyDescent="0.2">
      <c r="B81" s="242"/>
      <c r="C81" s="242"/>
      <c r="D81" s="242"/>
      <c r="E81" s="242"/>
      <c r="F81" s="242"/>
      <c r="G81" s="242"/>
    </row>
    <row r="82" spans="2:7" x14ac:dyDescent="0.2">
      <c r="B82" s="1"/>
      <c r="C82" s="1"/>
      <c r="D82" s="1"/>
      <c r="E82" s="1"/>
      <c r="F82" s="1"/>
      <c r="G82" s="1"/>
    </row>
    <row r="83" spans="2:7" x14ac:dyDescent="0.2">
      <c r="B83" s="1"/>
      <c r="C83" s="1"/>
      <c r="D83" s="1"/>
      <c r="E83" s="1"/>
      <c r="F83" s="1"/>
      <c r="G83" s="1"/>
    </row>
    <row r="84" spans="2:7" x14ac:dyDescent="0.2">
      <c r="B84" s="1"/>
      <c r="C84" s="1"/>
      <c r="D84" s="1"/>
      <c r="E84" s="1"/>
      <c r="F84" s="1"/>
      <c r="G84" s="1"/>
    </row>
    <row r="85" spans="2:7" x14ac:dyDescent="0.2">
      <c r="B85" s="1"/>
      <c r="C85" s="1"/>
      <c r="D85" s="1"/>
      <c r="E85" s="1"/>
      <c r="F85" s="1"/>
      <c r="G85" s="1"/>
    </row>
    <row r="86" spans="2:7" x14ac:dyDescent="0.2">
      <c r="B86" s="1"/>
      <c r="C86" s="1"/>
      <c r="D86" s="1"/>
      <c r="E86" s="1"/>
      <c r="F86" s="1"/>
      <c r="G86" s="1"/>
    </row>
    <row r="87" spans="2:7" x14ac:dyDescent="0.2">
      <c r="B87" s="1"/>
      <c r="C87" s="1"/>
      <c r="D87" s="1"/>
      <c r="E87" s="1"/>
      <c r="F87" s="1"/>
      <c r="G87" s="1"/>
    </row>
    <row r="88" spans="2:7" x14ac:dyDescent="0.2">
      <c r="B88" s="1"/>
      <c r="C88" s="1"/>
      <c r="D88" s="1"/>
      <c r="E88" s="1"/>
      <c r="F88" s="1"/>
      <c r="G88" s="1"/>
    </row>
    <row r="89" spans="2:7" x14ac:dyDescent="0.2">
      <c r="B89" s="1"/>
      <c r="C89" s="1"/>
      <c r="D89" s="1"/>
      <c r="E89" s="1"/>
      <c r="F89" s="1"/>
      <c r="G89" s="1"/>
    </row>
    <row r="90" spans="2:7" x14ac:dyDescent="0.2">
      <c r="B90" s="1"/>
      <c r="C90" s="1"/>
      <c r="D90" s="1"/>
      <c r="E90" s="1"/>
      <c r="F90" s="1"/>
      <c r="G90" s="1"/>
    </row>
    <row r="91" spans="2:7" x14ac:dyDescent="0.2">
      <c r="B91" s="1"/>
      <c r="C91" s="1"/>
      <c r="D91" s="1"/>
      <c r="E91" s="1"/>
      <c r="F91" s="1"/>
      <c r="G91" s="1"/>
    </row>
    <row r="92" spans="2:7" x14ac:dyDescent="0.2">
      <c r="B92" s="1"/>
      <c r="C92" s="1"/>
      <c r="D92" s="1"/>
      <c r="E92" s="1"/>
      <c r="F92" s="1"/>
      <c r="G92" s="1"/>
    </row>
  </sheetData>
  <mergeCells count="17">
    <mergeCell ref="C27:D27"/>
    <mergeCell ref="E39:H39"/>
    <mergeCell ref="B42:D42"/>
    <mergeCell ref="B3:G3"/>
    <mergeCell ref="B2:G2"/>
    <mergeCell ref="C15:D15"/>
    <mergeCell ref="C10:D10"/>
    <mergeCell ref="B35:H36"/>
    <mergeCell ref="E42:H42"/>
    <mergeCell ref="B43:D43"/>
    <mergeCell ref="B38:H38"/>
    <mergeCell ref="E41:H41"/>
    <mergeCell ref="B39:D39"/>
    <mergeCell ref="B40:D40"/>
    <mergeCell ref="B41:D41"/>
    <mergeCell ref="E40:H40"/>
    <mergeCell ref="E43:H43"/>
  </mergeCells>
  <printOptions horizontalCentered="1" verticalCentered="1"/>
  <pageMargins left="0.23622047244094491" right="0.23622047244094491" top="0.74803149606299213" bottom="0.74803149606299213" header="0.31496062992125984" footer="0.31496062992125984"/>
  <pageSetup paperSize="9" fitToWidth="0"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1042"/>
  <sheetViews>
    <sheetView topLeftCell="A10" zoomScale="77" workbookViewId="0">
      <selection activeCell="D23" sqref="D23:F23"/>
    </sheetView>
  </sheetViews>
  <sheetFormatPr baseColWidth="10" defaultColWidth="11" defaultRowHeight="15" x14ac:dyDescent="0.25"/>
  <cols>
    <col min="1" max="1" width="5.140625" customWidth="1"/>
    <col min="2" max="2" width="12.85546875" style="194" customWidth="1"/>
    <col min="3" max="3" width="17.5703125" style="194" customWidth="1"/>
    <col min="4" max="4" width="9.5703125" style="194" customWidth="1"/>
    <col min="5" max="5" width="26.85546875" style="194" customWidth="1"/>
    <col min="6" max="6" width="50.85546875" style="194" customWidth="1"/>
    <col min="7" max="7" width="33.42578125" style="194" customWidth="1"/>
    <col min="8" max="8" width="22" style="194" customWidth="1"/>
    <col min="9" max="9" width="63.5703125" style="194" customWidth="1"/>
    <col min="10" max="10" width="6.28515625" style="195" customWidth="1"/>
    <col min="11" max="11" width="28.7109375" style="195" customWidth="1"/>
    <col min="12" max="12" width="20.7109375" customWidth="1"/>
    <col min="13" max="13" width="17.28515625" hidden="1" customWidth="1"/>
    <col min="14" max="14" width="6.5703125" customWidth="1"/>
    <col min="15" max="15" width="40.28515625" customWidth="1"/>
    <col min="21" max="21" width="5.140625" customWidth="1"/>
    <col min="22" max="22" width="11.42578125" hidden="1" customWidth="1"/>
    <col min="41" max="41" width="1" customWidth="1"/>
    <col min="42" max="42" width="11.42578125" hidden="1" customWidth="1"/>
  </cols>
  <sheetData>
    <row r="1" spans="2:38" ht="28.5" customHeight="1" x14ac:dyDescent="0.2">
      <c r="B1" s="772"/>
      <c r="C1" s="773"/>
      <c r="D1" s="773"/>
      <c r="E1" s="773"/>
      <c r="F1" s="773"/>
      <c r="G1" s="773"/>
      <c r="H1" s="773"/>
      <c r="I1" s="774"/>
      <c r="J1" s="1"/>
      <c r="K1" s="1"/>
    </row>
    <row r="2" spans="2:38" s="77" customFormat="1" ht="38.25" customHeight="1" x14ac:dyDescent="0.25">
      <c r="B2" s="751" t="s">
        <v>0</v>
      </c>
      <c r="C2" s="751"/>
      <c r="D2" s="751"/>
      <c r="E2" s="751"/>
      <c r="F2" s="751"/>
      <c r="G2" s="751"/>
      <c r="H2" s="751"/>
      <c r="I2" s="751"/>
      <c r="J2" s="255"/>
      <c r="K2" s="255"/>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row>
    <row r="3" spans="2:38" s="77" customFormat="1" ht="42.75" customHeight="1" x14ac:dyDescent="0.25">
      <c r="B3" s="798" t="s">
        <v>759</v>
      </c>
      <c r="C3" s="798"/>
      <c r="D3" s="798"/>
      <c r="E3" s="798"/>
      <c r="F3" s="798"/>
      <c r="G3" s="798"/>
      <c r="H3" s="798"/>
      <c r="I3" s="798"/>
      <c r="J3" s="255"/>
      <c r="K3" s="255"/>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row>
    <row r="4" spans="2:38" s="77" customFormat="1" ht="47.25" customHeight="1" x14ac:dyDescent="0.25">
      <c r="B4" s="751" t="s">
        <v>760</v>
      </c>
      <c r="C4" s="751"/>
      <c r="D4" s="751"/>
      <c r="E4" s="751"/>
      <c r="F4" s="751"/>
      <c r="G4" s="198" t="s">
        <v>761</v>
      </c>
      <c r="H4" s="198" t="s">
        <v>762</v>
      </c>
      <c r="I4" s="198" t="s">
        <v>763</v>
      </c>
      <c r="J4" s="255"/>
      <c r="K4" s="255"/>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row>
    <row r="5" spans="2:38" s="77" customFormat="1" ht="67.5" customHeight="1" x14ac:dyDescent="0.25">
      <c r="B5" s="764" t="s">
        <v>764</v>
      </c>
      <c r="C5" s="777" t="s">
        <v>765</v>
      </c>
      <c r="D5" s="788" t="s">
        <v>766</v>
      </c>
      <c r="E5" s="788"/>
      <c r="F5" s="788"/>
      <c r="G5" s="199"/>
      <c r="H5" s="200"/>
      <c r="I5" s="209" t="s">
        <v>767</v>
      </c>
      <c r="J5" s="255"/>
      <c r="K5" s="255"/>
      <c r="L5" s="197"/>
      <c r="M5" s="197"/>
      <c r="N5" s="197"/>
      <c r="O5" s="197"/>
      <c r="P5" s="197"/>
      <c r="Q5" s="197"/>
      <c r="R5" s="197"/>
      <c r="S5" s="197"/>
      <c r="T5" s="197"/>
      <c r="U5" s="197"/>
      <c r="V5" s="197"/>
      <c r="W5" s="197"/>
      <c r="X5" s="197"/>
      <c r="Y5" s="197"/>
      <c r="Z5" s="197"/>
      <c r="AA5" s="197"/>
      <c r="AB5" s="197"/>
      <c r="AC5" s="197"/>
      <c r="AD5" s="197"/>
      <c r="AE5" s="197"/>
      <c r="AF5" s="197"/>
      <c r="AG5" s="197"/>
      <c r="AH5" s="197"/>
      <c r="AI5" s="197"/>
      <c r="AJ5" s="197"/>
      <c r="AK5" s="197"/>
      <c r="AL5" s="197"/>
    </row>
    <row r="6" spans="2:38" s="77" customFormat="1" ht="50.25" customHeight="1" x14ac:dyDescent="0.25">
      <c r="B6" s="764"/>
      <c r="C6" s="777"/>
      <c r="D6" s="788" t="s">
        <v>768</v>
      </c>
      <c r="E6" s="788"/>
      <c r="F6" s="788"/>
      <c r="G6" s="199"/>
      <c r="H6" s="200"/>
      <c r="I6" s="209" t="s">
        <v>769</v>
      </c>
      <c r="J6" s="255"/>
      <c r="K6" s="255"/>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197"/>
      <c r="AK6" s="197"/>
      <c r="AL6" s="197"/>
    </row>
    <row r="7" spans="2:38" s="77" customFormat="1" ht="45" customHeight="1" x14ac:dyDescent="0.25">
      <c r="B7" s="764"/>
      <c r="C7" s="777"/>
      <c r="D7" s="788" t="s">
        <v>770</v>
      </c>
      <c r="E7" s="788"/>
      <c r="F7" s="788"/>
      <c r="G7" s="199"/>
      <c r="H7" s="200"/>
      <c r="I7" s="201" t="s">
        <v>771</v>
      </c>
      <c r="J7" s="255"/>
      <c r="K7" s="255"/>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7"/>
    </row>
    <row r="8" spans="2:38" s="77" customFormat="1" ht="22.5" customHeight="1" x14ac:dyDescent="0.25">
      <c r="B8" s="764"/>
      <c r="C8" s="787" t="s">
        <v>772</v>
      </c>
      <c r="D8" s="753" t="s">
        <v>773</v>
      </c>
      <c r="E8" s="753" t="s">
        <v>774</v>
      </c>
      <c r="F8" s="776" t="s">
        <v>775</v>
      </c>
      <c r="G8" s="806"/>
      <c r="H8" s="753"/>
      <c r="I8" s="797" t="s">
        <v>776</v>
      </c>
      <c r="J8" s="255"/>
      <c r="K8" s="255"/>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7"/>
    </row>
    <row r="9" spans="2:38" s="77" customFormat="1" ht="21" customHeight="1" x14ac:dyDescent="0.25">
      <c r="B9" s="764"/>
      <c r="C9" s="787"/>
      <c r="D9" s="753"/>
      <c r="E9" s="753"/>
      <c r="F9" s="776"/>
      <c r="G9" s="806"/>
      <c r="H9" s="753"/>
      <c r="I9" s="797"/>
      <c r="J9" s="255"/>
      <c r="K9" s="255"/>
      <c r="L9" s="197"/>
      <c r="M9" s="197"/>
      <c r="N9" s="197"/>
      <c r="O9" s="197"/>
      <c r="P9" s="197"/>
      <c r="Q9" s="197"/>
      <c r="R9" s="197"/>
      <c r="S9" s="197"/>
      <c r="T9" s="197"/>
      <c r="U9" s="197"/>
      <c r="V9" s="197"/>
      <c r="W9" s="197"/>
      <c r="X9" s="197"/>
      <c r="Y9" s="197"/>
      <c r="Z9" s="197"/>
      <c r="AA9" s="197"/>
      <c r="AB9" s="197"/>
      <c r="AC9" s="197"/>
      <c r="AD9" s="197"/>
      <c r="AE9" s="197"/>
      <c r="AF9" s="197"/>
      <c r="AG9" s="197"/>
      <c r="AH9" s="197"/>
      <c r="AI9" s="197"/>
      <c r="AJ9" s="197"/>
      <c r="AK9" s="197"/>
      <c r="AL9" s="197"/>
    </row>
    <row r="10" spans="2:38" s="77" customFormat="1" ht="23.25" customHeight="1" x14ac:dyDescent="0.25">
      <c r="B10" s="764"/>
      <c r="C10" s="787"/>
      <c r="D10" s="753"/>
      <c r="E10" s="753"/>
      <c r="F10" s="203" t="s">
        <v>777</v>
      </c>
      <c r="G10" s="196"/>
      <c r="H10" s="753"/>
      <c r="I10" s="797"/>
      <c r="J10" s="255"/>
      <c r="K10" s="255"/>
      <c r="L10" s="197"/>
      <c r="M10" s="197"/>
      <c r="N10" s="197"/>
      <c r="O10" s="197"/>
      <c r="P10" s="197"/>
      <c r="Q10" s="197"/>
      <c r="R10" s="197"/>
      <c r="S10" s="197"/>
      <c r="T10" s="197"/>
      <c r="U10" s="197"/>
      <c r="V10" s="197"/>
      <c r="W10" s="197"/>
      <c r="X10" s="197"/>
      <c r="Y10" s="197"/>
      <c r="Z10" s="197"/>
      <c r="AA10" s="197"/>
      <c r="AB10" s="197"/>
      <c r="AC10" s="197"/>
      <c r="AD10" s="197"/>
      <c r="AE10" s="197"/>
      <c r="AF10" s="197"/>
      <c r="AG10" s="197"/>
      <c r="AH10" s="197"/>
      <c r="AI10" s="197"/>
      <c r="AJ10" s="197"/>
      <c r="AK10" s="197"/>
      <c r="AL10" s="197"/>
    </row>
    <row r="11" spans="2:38" s="77" customFormat="1" ht="22.5" customHeight="1" x14ac:dyDescent="0.25">
      <c r="B11" s="764"/>
      <c r="C11" s="787"/>
      <c r="D11" s="753"/>
      <c r="E11" s="753"/>
      <c r="F11" s="203" t="s">
        <v>778</v>
      </c>
      <c r="G11" s="196"/>
      <c r="H11" s="753"/>
      <c r="I11" s="797"/>
      <c r="J11" s="255"/>
      <c r="K11" s="255"/>
      <c r="L11" s="197"/>
      <c r="M11" s="197"/>
      <c r="N11" s="197"/>
      <c r="O11" s="197"/>
      <c r="P11" s="197"/>
      <c r="Q11" s="197"/>
      <c r="R11" s="197"/>
      <c r="S11" s="197"/>
      <c r="T11" s="197"/>
      <c r="U11" s="197"/>
      <c r="V11" s="197"/>
      <c r="W11" s="197"/>
      <c r="X11" s="197"/>
      <c r="Y11" s="197"/>
      <c r="Z11" s="197"/>
      <c r="AA11" s="197"/>
      <c r="AB11" s="197"/>
      <c r="AC11" s="197"/>
      <c r="AD11" s="197"/>
      <c r="AE11" s="197"/>
      <c r="AF11" s="197"/>
      <c r="AG11" s="197"/>
      <c r="AH11" s="197"/>
      <c r="AI11" s="197"/>
      <c r="AJ11" s="197"/>
      <c r="AK11" s="197"/>
      <c r="AL11" s="197"/>
    </row>
    <row r="12" spans="2:38" s="77" customFormat="1" ht="29.25" customHeight="1" x14ac:dyDescent="0.25">
      <c r="B12" s="764"/>
      <c r="C12" s="787"/>
      <c r="D12" s="753"/>
      <c r="E12" s="753"/>
      <c r="F12" s="203" t="s">
        <v>779</v>
      </c>
      <c r="G12" s="196"/>
      <c r="H12" s="753"/>
      <c r="I12" s="797"/>
      <c r="J12" s="255"/>
      <c r="K12" s="255"/>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7"/>
      <c r="AI12" s="197"/>
      <c r="AJ12" s="197"/>
      <c r="AK12" s="197"/>
      <c r="AL12" s="197"/>
    </row>
    <row r="13" spans="2:38" s="77" customFormat="1" ht="31.5" customHeight="1" x14ac:dyDescent="0.25">
      <c r="B13" s="764"/>
      <c r="C13" s="787"/>
      <c r="D13" s="753"/>
      <c r="E13" s="753"/>
      <c r="F13" s="203" t="s">
        <v>780</v>
      </c>
      <c r="G13" s="196"/>
      <c r="H13" s="753"/>
      <c r="I13" s="797"/>
      <c r="J13" s="255"/>
      <c r="K13" s="255"/>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7"/>
      <c r="AK13" s="197"/>
      <c r="AL13" s="197"/>
    </row>
    <row r="14" spans="2:38" s="77" customFormat="1" ht="31.5" customHeight="1" x14ac:dyDescent="0.25">
      <c r="B14" s="764"/>
      <c r="C14" s="787"/>
      <c r="D14" s="787" t="s">
        <v>781</v>
      </c>
      <c r="E14" s="796" t="s">
        <v>782</v>
      </c>
      <c r="F14" s="205" t="s">
        <v>783</v>
      </c>
      <c r="G14" s="206"/>
      <c r="H14" s="754"/>
      <c r="I14" s="804" t="s">
        <v>784</v>
      </c>
      <c r="J14" s="255"/>
      <c r="K14" s="255"/>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197"/>
      <c r="AL14" s="197"/>
    </row>
    <row r="15" spans="2:38" s="77" customFormat="1" ht="29.25" customHeight="1" x14ac:dyDescent="0.25">
      <c r="B15" s="764"/>
      <c r="C15" s="787"/>
      <c r="D15" s="787"/>
      <c r="E15" s="796"/>
      <c r="F15" s="205" t="s">
        <v>785</v>
      </c>
      <c r="G15" s="206"/>
      <c r="H15" s="754"/>
      <c r="I15" s="804"/>
      <c r="J15" s="255"/>
      <c r="K15" s="255"/>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197"/>
      <c r="AL15" s="197"/>
    </row>
    <row r="16" spans="2:38" s="77" customFormat="1" ht="34.5" customHeight="1" x14ac:dyDescent="0.25">
      <c r="B16" s="764"/>
      <c r="C16" s="787"/>
      <c r="D16" s="787"/>
      <c r="E16" s="796"/>
      <c r="F16" s="205" t="s">
        <v>786</v>
      </c>
      <c r="G16" s="206"/>
      <c r="H16" s="754"/>
      <c r="I16" s="804"/>
      <c r="J16" s="255"/>
      <c r="K16" s="255"/>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7"/>
      <c r="AL16" s="197"/>
    </row>
    <row r="17" spans="2:38" s="77" customFormat="1" ht="26.25" customHeight="1" x14ac:dyDescent="0.25">
      <c r="B17" s="764"/>
      <c r="C17" s="787"/>
      <c r="D17" s="787"/>
      <c r="E17" s="796"/>
      <c r="F17" s="205" t="s">
        <v>787</v>
      </c>
      <c r="G17" s="206"/>
      <c r="H17" s="754"/>
      <c r="I17" s="804"/>
      <c r="J17" s="255"/>
      <c r="K17" s="255"/>
      <c r="L17" s="197"/>
      <c r="M17" s="197"/>
      <c r="N17" s="197"/>
      <c r="O17" s="197"/>
      <c r="P17" s="197"/>
      <c r="Q17" s="197"/>
      <c r="R17" s="197"/>
      <c r="S17" s="197"/>
      <c r="T17" s="197"/>
      <c r="U17" s="197"/>
      <c r="V17" s="197"/>
      <c r="W17" s="197"/>
      <c r="X17" s="197"/>
      <c r="Y17" s="197"/>
      <c r="Z17" s="197"/>
      <c r="AA17" s="197"/>
      <c r="AB17" s="197"/>
      <c r="AC17" s="197"/>
      <c r="AD17" s="197"/>
      <c r="AE17" s="197"/>
      <c r="AF17" s="197"/>
      <c r="AG17" s="197"/>
      <c r="AH17" s="197"/>
      <c r="AI17" s="197"/>
      <c r="AJ17" s="197"/>
      <c r="AK17" s="197"/>
      <c r="AL17" s="197"/>
    </row>
    <row r="18" spans="2:38" s="77" customFormat="1" ht="30.75" customHeight="1" x14ac:dyDescent="0.25">
      <c r="B18" s="764"/>
      <c r="C18" s="787"/>
      <c r="D18" s="787"/>
      <c r="E18" s="796"/>
      <c r="F18" s="205" t="s">
        <v>788</v>
      </c>
      <c r="G18" s="206"/>
      <c r="H18" s="754"/>
      <c r="I18" s="804"/>
      <c r="J18" s="255"/>
      <c r="K18" s="255"/>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row>
    <row r="19" spans="2:38" s="77" customFormat="1" ht="32.25" customHeight="1" x14ac:dyDescent="0.25">
      <c r="B19" s="764"/>
      <c r="C19" s="787"/>
      <c r="D19" s="203" t="s">
        <v>789</v>
      </c>
      <c r="E19" s="203"/>
      <c r="F19" s="203" t="s">
        <v>790</v>
      </c>
      <c r="G19" s="203"/>
      <c r="H19" s="256"/>
      <c r="I19" s="218" t="s">
        <v>791</v>
      </c>
      <c r="J19" s="255"/>
      <c r="K19" s="255"/>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7"/>
    </row>
    <row r="20" spans="2:38" s="77" customFormat="1" ht="25.5" customHeight="1" x14ac:dyDescent="0.25">
      <c r="B20" s="764"/>
      <c r="C20" s="787"/>
      <c r="D20" s="805" t="s">
        <v>792</v>
      </c>
      <c r="E20" s="805"/>
      <c r="F20" s="805"/>
      <c r="G20" s="205"/>
      <c r="H20" s="257"/>
      <c r="I20" s="204" t="s">
        <v>793</v>
      </c>
      <c r="J20" s="255"/>
      <c r="K20" s="255"/>
      <c r="L20" s="197"/>
      <c r="M20" s="197"/>
      <c r="N20" s="197"/>
      <c r="O20" s="197"/>
      <c r="P20" s="197"/>
      <c r="Q20" s="197"/>
      <c r="R20" s="197"/>
      <c r="S20" s="197"/>
      <c r="T20" s="197"/>
      <c r="U20" s="197"/>
      <c r="V20" s="197"/>
      <c r="W20" s="197"/>
      <c r="X20" s="197"/>
      <c r="Y20" s="197"/>
      <c r="Z20" s="197"/>
      <c r="AA20" s="197"/>
      <c r="AB20" s="197"/>
      <c r="AC20" s="197"/>
      <c r="AD20" s="197"/>
      <c r="AE20" s="197"/>
      <c r="AF20" s="197"/>
      <c r="AG20" s="197"/>
      <c r="AH20" s="197"/>
      <c r="AI20" s="197"/>
      <c r="AJ20" s="197"/>
      <c r="AK20" s="197"/>
      <c r="AL20" s="197"/>
    </row>
    <row r="21" spans="2:38" s="77" customFormat="1" ht="27" customHeight="1" x14ac:dyDescent="0.25">
      <c r="B21" s="764"/>
      <c r="C21" s="787"/>
      <c r="D21" s="776" t="s">
        <v>794</v>
      </c>
      <c r="E21" s="776"/>
      <c r="F21" s="776"/>
      <c r="G21" s="203"/>
      <c r="H21" s="256"/>
      <c r="I21" s="202" t="s">
        <v>795</v>
      </c>
      <c r="J21" s="255"/>
      <c r="K21" s="255"/>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197"/>
      <c r="AL21" s="197"/>
    </row>
    <row r="22" spans="2:38" s="77" customFormat="1" ht="18" customHeight="1" x14ac:dyDescent="0.25">
      <c r="B22" s="764"/>
      <c r="C22" s="787"/>
      <c r="D22" s="805" t="s">
        <v>796</v>
      </c>
      <c r="E22" s="805"/>
      <c r="F22" s="805"/>
      <c r="G22" s="205"/>
      <c r="H22" s="257"/>
      <c r="I22" s="207" t="s">
        <v>797</v>
      </c>
      <c r="J22" s="255"/>
      <c r="K22" s="255"/>
      <c r="L22" s="197"/>
      <c r="M22" s="197"/>
      <c r="N22" s="197"/>
      <c r="O22" s="197"/>
      <c r="P22" s="197"/>
      <c r="Q22" s="197"/>
      <c r="R22" s="197"/>
      <c r="S22" s="197"/>
      <c r="T22" s="197"/>
      <c r="U22" s="197"/>
      <c r="V22" s="197"/>
      <c r="W22" s="197"/>
      <c r="X22" s="197"/>
      <c r="Y22" s="197"/>
      <c r="Z22" s="197"/>
      <c r="AA22" s="197"/>
      <c r="AB22" s="197"/>
      <c r="AC22" s="197"/>
      <c r="AD22" s="197"/>
      <c r="AE22" s="197"/>
      <c r="AF22" s="197"/>
      <c r="AG22" s="197"/>
      <c r="AH22" s="197"/>
      <c r="AI22" s="197"/>
      <c r="AJ22" s="197"/>
      <c r="AK22" s="197"/>
      <c r="AL22" s="197"/>
    </row>
    <row r="23" spans="2:38" s="77" customFormat="1" ht="31.5" customHeight="1" x14ac:dyDescent="0.25">
      <c r="B23" s="764"/>
      <c r="C23" s="787"/>
      <c r="D23" s="776" t="s">
        <v>798</v>
      </c>
      <c r="E23" s="776"/>
      <c r="F23" s="776"/>
      <c r="G23" s="203"/>
      <c r="H23" s="256"/>
      <c r="I23" s="218" t="s">
        <v>799</v>
      </c>
      <c r="J23" s="255"/>
      <c r="K23" s="255"/>
      <c r="L23" s="197"/>
      <c r="M23" s="197"/>
      <c r="N23" s="197"/>
      <c r="O23" s="197"/>
      <c r="P23" s="197"/>
      <c r="Q23" s="197"/>
      <c r="R23" s="197"/>
      <c r="S23" s="197"/>
      <c r="T23" s="197"/>
      <c r="U23" s="197"/>
      <c r="V23" s="197"/>
      <c r="W23" s="197"/>
      <c r="X23" s="197"/>
      <c r="Y23" s="197"/>
      <c r="Z23" s="197"/>
      <c r="AA23" s="197"/>
      <c r="AB23" s="197"/>
      <c r="AC23" s="197"/>
      <c r="AD23" s="197"/>
      <c r="AE23" s="197"/>
      <c r="AF23" s="197"/>
      <c r="AG23" s="197"/>
      <c r="AH23" s="197"/>
      <c r="AI23" s="197"/>
      <c r="AJ23" s="197"/>
      <c r="AK23" s="197"/>
      <c r="AL23" s="197"/>
    </row>
    <row r="24" spans="2:38" s="77" customFormat="1" ht="58.5" customHeight="1" x14ac:dyDescent="0.25">
      <c r="B24" s="764"/>
      <c r="C24" s="787"/>
      <c r="D24" s="805" t="s">
        <v>800</v>
      </c>
      <c r="E24" s="805"/>
      <c r="F24" s="805"/>
      <c r="G24" s="205"/>
      <c r="H24" s="257"/>
      <c r="I24" s="204" t="s">
        <v>801</v>
      </c>
      <c r="J24" s="255"/>
      <c r="K24" s="255"/>
      <c r="L24" s="197"/>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c r="AK24" s="197"/>
      <c r="AL24" s="197"/>
    </row>
    <row r="25" spans="2:38" s="208" customFormat="1" ht="42.75" customHeight="1" x14ac:dyDescent="0.25">
      <c r="B25" s="764"/>
      <c r="C25" s="764" t="s">
        <v>802</v>
      </c>
      <c r="D25" s="792" t="s">
        <v>803</v>
      </c>
      <c r="E25" s="209" t="s">
        <v>804</v>
      </c>
      <c r="F25" s="755" t="s">
        <v>805</v>
      </c>
      <c r="G25" s="757"/>
      <c r="H25" s="764"/>
      <c r="I25" s="807" t="s">
        <v>806</v>
      </c>
      <c r="J25" s="255"/>
      <c r="K25" s="255"/>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7"/>
      <c r="AI25" s="197"/>
      <c r="AJ25" s="197"/>
      <c r="AK25" s="197"/>
      <c r="AL25" s="197"/>
    </row>
    <row r="26" spans="2:38" s="77" customFormat="1" ht="14.25" hidden="1" customHeight="1" x14ac:dyDescent="0.25">
      <c r="B26" s="764"/>
      <c r="C26" s="764"/>
      <c r="D26" s="793"/>
      <c r="E26" s="210"/>
      <c r="F26" s="756"/>
      <c r="G26" s="757"/>
      <c r="H26" s="764"/>
      <c r="I26" s="807"/>
      <c r="J26" s="255"/>
      <c r="K26" s="255"/>
      <c r="L26" s="197"/>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c r="AK26" s="197"/>
      <c r="AL26" s="197"/>
    </row>
    <row r="27" spans="2:38" s="77" customFormat="1" ht="38.25" customHeight="1" x14ac:dyDescent="0.25">
      <c r="B27" s="764"/>
      <c r="C27" s="764"/>
      <c r="D27" s="793"/>
      <c r="E27" s="209" t="s">
        <v>807</v>
      </c>
      <c r="F27" s="211" t="s">
        <v>808</v>
      </c>
      <c r="G27" s="209"/>
      <c r="H27" s="764"/>
      <c r="I27" s="807"/>
      <c r="J27" s="255"/>
      <c r="K27" s="255"/>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197"/>
      <c r="AL27" s="197"/>
    </row>
    <row r="28" spans="2:38" s="77" customFormat="1" ht="44.25" customHeight="1" x14ac:dyDescent="0.25">
      <c r="B28" s="764"/>
      <c r="C28" s="764"/>
      <c r="D28" s="793"/>
      <c r="E28" s="209" t="s">
        <v>809</v>
      </c>
      <c r="F28" s="211" t="s">
        <v>810</v>
      </c>
      <c r="G28" s="209"/>
      <c r="H28" s="764"/>
      <c r="I28" s="807"/>
      <c r="J28" s="255"/>
      <c r="K28" s="255"/>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197"/>
      <c r="AK28" s="197"/>
      <c r="AL28" s="197"/>
    </row>
    <row r="29" spans="2:38" s="77" customFormat="1" ht="37.5" customHeight="1" x14ac:dyDescent="0.25">
      <c r="B29" s="764"/>
      <c r="C29" s="764"/>
      <c r="D29" s="794"/>
      <c r="E29" s="209" t="s">
        <v>803</v>
      </c>
      <c r="F29" s="258" t="s">
        <v>811</v>
      </c>
      <c r="G29" s="209"/>
      <c r="H29" s="764"/>
      <c r="I29" s="807"/>
      <c r="J29" s="255"/>
      <c r="K29" s="255"/>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197"/>
      <c r="AL29" s="197"/>
    </row>
    <row r="30" spans="2:38" s="77" customFormat="1" ht="27.75" customHeight="1" x14ac:dyDescent="0.25">
      <c r="B30" s="764"/>
      <c r="C30" s="764"/>
      <c r="D30" s="758" t="s">
        <v>812</v>
      </c>
      <c r="E30" s="758"/>
      <c r="F30" s="758"/>
      <c r="G30" s="212"/>
      <c r="H30" s="259"/>
      <c r="I30" s="784"/>
      <c r="J30" s="255"/>
      <c r="K30" s="255"/>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c r="AK30" s="197"/>
      <c r="AL30" s="197"/>
    </row>
    <row r="31" spans="2:38" s="77" customFormat="1" ht="24.75" customHeight="1" x14ac:dyDescent="0.25">
      <c r="B31" s="764"/>
      <c r="C31" s="764"/>
      <c r="D31" s="758" t="s">
        <v>813</v>
      </c>
      <c r="E31" s="758"/>
      <c r="F31" s="758"/>
      <c r="G31" s="212"/>
      <c r="H31" s="259"/>
      <c r="I31" s="784"/>
      <c r="J31" s="255"/>
      <c r="K31" s="255"/>
      <c r="L31" s="197"/>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197"/>
      <c r="AJ31" s="197"/>
      <c r="AK31" s="197"/>
      <c r="AL31" s="197"/>
    </row>
    <row r="32" spans="2:38" s="77" customFormat="1" ht="27.75" customHeight="1" x14ac:dyDescent="0.25">
      <c r="B32" s="764"/>
      <c r="C32" s="764"/>
      <c r="D32" s="758" t="s">
        <v>814</v>
      </c>
      <c r="E32" s="758"/>
      <c r="F32" s="758"/>
      <c r="G32" s="212"/>
      <c r="H32" s="259"/>
      <c r="I32" s="784"/>
      <c r="J32" s="255"/>
      <c r="K32" s="255"/>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197"/>
    </row>
    <row r="33" spans="2:38" s="77" customFormat="1" ht="28.5" customHeight="1" x14ac:dyDescent="0.25">
      <c r="B33" s="764"/>
      <c r="C33" s="764"/>
      <c r="D33" s="758" t="s">
        <v>815</v>
      </c>
      <c r="E33" s="758"/>
      <c r="F33" s="758"/>
      <c r="G33" s="212"/>
      <c r="H33" s="259"/>
      <c r="I33" s="784"/>
      <c r="J33" s="255"/>
      <c r="K33" s="255"/>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97"/>
      <c r="AL33" s="197"/>
    </row>
    <row r="34" spans="2:38" s="77" customFormat="1" ht="27" customHeight="1" x14ac:dyDescent="0.25">
      <c r="B34" s="764"/>
      <c r="C34" s="764"/>
      <c r="D34" s="758" t="s">
        <v>816</v>
      </c>
      <c r="E34" s="758"/>
      <c r="F34" s="758"/>
      <c r="G34" s="212"/>
      <c r="H34" s="259"/>
      <c r="I34" s="784"/>
      <c r="J34" s="255"/>
      <c r="K34" s="255"/>
      <c r="L34" s="197"/>
      <c r="M34" s="197"/>
      <c r="N34" s="197"/>
      <c r="O34" s="197"/>
      <c r="P34" s="197"/>
      <c r="Q34" s="197"/>
      <c r="R34" s="197"/>
      <c r="S34" s="197"/>
      <c r="T34" s="197"/>
      <c r="U34" s="197"/>
      <c r="V34" s="197"/>
      <c r="W34" s="197"/>
      <c r="X34" s="197"/>
      <c r="Y34" s="197"/>
      <c r="Z34" s="197"/>
      <c r="AA34" s="197"/>
      <c r="AB34" s="197"/>
      <c r="AC34" s="197"/>
      <c r="AD34" s="197"/>
      <c r="AE34" s="197"/>
      <c r="AF34" s="197"/>
      <c r="AG34" s="197"/>
      <c r="AH34" s="197"/>
      <c r="AI34" s="197"/>
      <c r="AJ34" s="197"/>
      <c r="AK34" s="197"/>
      <c r="AL34" s="197"/>
    </row>
    <row r="35" spans="2:38" s="77" customFormat="1" ht="31.5" customHeight="1" x14ac:dyDescent="0.25">
      <c r="B35" s="764"/>
      <c r="C35" s="764"/>
      <c r="D35" s="758" t="s">
        <v>817</v>
      </c>
      <c r="E35" s="758"/>
      <c r="F35" s="758"/>
      <c r="G35" s="212"/>
      <c r="H35" s="259"/>
      <c r="I35" s="784"/>
      <c r="J35" s="255"/>
      <c r="K35" s="255"/>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7"/>
      <c r="AK35" s="197"/>
      <c r="AL35" s="197"/>
    </row>
    <row r="36" spans="2:38" s="77" customFormat="1" ht="32.25" customHeight="1" x14ac:dyDescent="0.25">
      <c r="B36" s="764"/>
      <c r="C36" s="764"/>
      <c r="D36" s="758" t="s">
        <v>818</v>
      </c>
      <c r="E36" s="758"/>
      <c r="F36" s="758"/>
      <c r="G36" s="212"/>
      <c r="H36" s="259"/>
      <c r="I36" s="784"/>
      <c r="J36" s="255"/>
      <c r="K36" s="255"/>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197"/>
      <c r="AI36" s="197"/>
      <c r="AJ36" s="197"/>
      <c r="AK36" s="197"/>
      <c r="AL36" s="197"/>
    </row>
    <row r="37" spans="2:38" s="77" customFormat="1" ht="29.25" customHeight="1" x14ac:dyDescent="0.25">
      <c r="B37" s="764"/>
      <c r="C37" s="764"/>
      <c r="D37" s="758" t="s">
        <v>819</v>
      </c>
      <c r="E37" s="758"/>
      <c r="F37" s="758"/>
      <c r="G37" s="212"/>
      <c r="H37" s="259"/>
      <c r="I37" s="784"/>
      <c r="J37" s="255"/>
      <c r="K37" s="255"/>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197"/>
      <c r="AI37" s="197"/>
      <c r="AJ37" s="197"/>
      <c r="AK37" s="197"/>
      <c r="AL37" s="197"/>
    </row>
    <row r="38" spans="2:38" s="77" customFormat="1" ht="35.25" customHeight="1" x14ac:dyDescent="0.25">
      <c r="B38" s="764"/>
      <c r="C38" s="764"/>
      <c r="D38" s="758" t="s">
        <v>820</v>
      </c>
      <c r="E38" s="758"/>
      <c r="F38" s="758"/>
      <c r="G38" s="212"/>
      <c r="H38" s="259"/>
      <c r="I38" s="784"/>
      <c r="J38" s="255"/>
      <c r="K38" s="255"/>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197"/>
      <c r="AL38" s="197"/>
    </row>
    <row r="39" spans="2:38" s="77" customFormat="1" ht="34.5" customHeight="1" x14ac:dyDescent="0.25">
      <c r="B39" s="764"/>
      <c r="C39" s="764"/>
      <c r="D39" s="758" t="s">
        <v>821</v>
      </c>
      <c r="E39" s="758"/>
      <c r="F39" s="758"/>
      <c r="G39" s="212"/>
      <c r="H39" s="259"/>
      <c r="I39" s="784"/>
      <c r="J39" s="255"/>
      <c r="K39" s="255"/>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7"/>
      <c r="AJ39" s="197"/>
      <c r="AK39" s="197"/>
      <c r="AL39" s="197"/>
    </row>
    <row r="40" spans="2:38" s="77" customFormat="1" ht="35.25" customHeight="1" x14ac:dyDescent="0.25">
      <c r="B40" s="764"/>
      <c r="C40" s="764"/>
      <c r="D40" s="758" t="s">
        <v>822</v>
      </c>
      <c r="E40" s="758"/>
      <c r="F40" s="758"/>
      <c r="G40" s="212"/>
      <c r="H40" s="259"/>
      <c r="I40" s="784"/>
      <c r="J40" s="255"/>
      <c r="K40" s="255"/>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c r="AJ40" s="197"/>
      <c r="AK40" s="197"/>
      <c r="AL40" s="197"/>
    </row>
    <row r="41" spans="2:38" s="77" customFormat="1" ht="42.75" customHeight="1" x14ac:dyDescent="0.25">
      <c r="B41" s="764"/>
      <c r="C41" s="764"/>
      <c r="D41" s="758" t="s">
        <v>823</v>
      </c>
      <c r="E41" s="758"/>
      <c r="F41" s="758"/>
      <c r="G41" s="212"/>
      <c r="H41" s="259"/>
      <c r="I41" s="784"/>
      <c r="J41" s="255"/>
      <c r="K41" s="255"/>
      <c r="L41" s="197"/>
      <c r="M41" s="197"/>
      <c r="N41" s="197"/>
      <c r="O41" s="197"/>
      <c r="P41" s="197"/>
      <c r="Q41" s="197"/>
      <c r="R41" s="197"/>
      <c r="S41" s="197"/>
      <c r="T41" s="197"/>
      <c r="U41" s="197"/>
      <c r="V41" s="197"/>
      <c r="W41" s="197"/>
      <c r="X41" s="197"/>
      <c r="Y41" s="197"/>
      <c r="Z41" s="197"/>
      <c r="AA41" s="197"/>
      <c r="AB41" s="197"/>
      <c r="AC41" s="197"/>
      <c r="AD41" s="197"/>
      <c r="AE41" s="197"/>
      <c r="AF41" s="197"/>
      <c r="AG41" s="197"/>
      <c r="AH41" s="197"/>
      <c r="AI41" s="197"/>
      <c r="AJ41" s="197"/>
      <c r="AK41" s="197"/>
      <c r="AL41" s="197"/>
    </row>
    <row r="42" spans="2:38" s="77" customFormat="1" ht="39.75" customHeight="1" x14ac:dyDescent="0.25">
      <c r="B42" s="795" t="s">
        <v>824</v>
      </c>
      <c r="C42" s="795"/>
      <c r="D42" s="795"/>
      <c r="E42" s="795"/>
      <c r="F42" s="795"/>
      <c r="G42" s="795"/>
      <c r="H42" s="795"/>
      <c r="I42" s="795"/>
      <c r="J42" s="255"/>
      <c r="K42" s="255"/>
      <c r="L42" s="197"/>
      <c r="M42" s="197"/>
      <c r="N42" s="197"/>
      <c r="O42" s="197"/>
      <c r="P42" s="197"/>
      <c r="Q42" s="197"/>
      <c r="R42" s="197"/>
      <c r="S42" s="197"/>
      <c r="T42" s="197"/>
      <c r="U42" s="197"/>
      <c r="V42" s="197"/>
      <c r="W42" s="197"/>
      <c r="X42" s="197"/>
      <c r="Y42" s="197"/>
      <c r="Z42" s="197"/>
      <c r="AA42" s="197"/>
      <c r="AB42" s="197"/>
      <c r="AC42" s="197"/>
      <c r="AD42" s="197"/>
      <c r="AE42" s="197"/>
      <c r="AF42" s="197"/>
      <c r="AG42" s="197"/>
      <c r="AH42" s="197"/>
      <c r="AI42" s="197"/>
      <c r="AJ42" s="197"/>
      <c r="AK42" s="197"/>
      <c r="AL42" s="197"/>
    </row>
    <row r="43" spans="2:38" s="77" customFormat="1" ht="42" customHeight="1" x14ac:dyDescent="0.25">
      <c r="B43" s="795" t="s">
        <v>825</v>
      </c>
      <c r="C43" s="808" t="s">
        <v>826</v>
      </c>
      <c r="D43" s="808"/>
      <c r="E43" s="808"/>
      <c r="F43" s="808"/>
      <c r="G43" s="799" t="s">
        <v>827</v>
      </c>
      <c r="H43" s="811" t="s">
        <v>828</v>
      </c>
      <c r="I43" s="811"/>
      <c r="J43" s="255"/>
      <c r="K43" s="255"/>
      <c r="L43" s="197"/>
      <c r="M43" s="197"/>
      <c r="N43" s="197"/>
      <c r="O43" s="197"/>
      <c r="P43" s="197"/>
      <c r="Q43" s="197"/>
      <c r="R43" s="197"/>
      <c r="S43" s="197"/>
      <c r="T43" s="197"/>
      <c r="U43" s="197"/>
      <c r="V43" s="197"/>
      <c r="W43" s="197"/>
      <c r="X43" s="197"/>
      <c r="Y43" s="197"/>
      <c r="Z43" s="197"/>
      <c r="AA43" s="197"/>
      <c r="AB43" s="197"/>
      <c r="AC43" s="197"/>
      <c r="AD43" s="197"/>
      <c r="AE43" s="197"/>
      <c r="AF43" s="197"/>
      <c r="AG43" s="197"/>
      <c r="AH43" s="197"/>
      <c r="AI43" s="197"/>
      <c r="AJ43" s="197"/>
      <c r="AK43" s="197"/>
      <c r="AL43" s="197"/>
    </row>
    <row r="44" spans="2:38" s="77" customFormat="1" ht="40.5" customHeight="1" x14ac:dyDescent="0.25">
      <c r="B44" s="795"/>
      <c r="C44" s="808"/>
      <c r="D44" s="808"/>
      <c r="E44" s="808"/>
      <c r="F44" s="808"/>
      <c r="G44" s="799"/>
      <c r="H44" s="811"/>
      <c r="I44" s="811"/>
      <c r="J44" s="255"/>
      <c r="K44" s="255"/>
      <c r="L44" s="197"/>
      <c r="M44" s="197"/>
      <c r="N44" s="197"/>
      <c r="O44" s="197"/>
      <c r="P44" s="197"/>
      <c r="Q44" s="197"/>
      <c r="R44" s="197"/>
      <c r="S44" s="197"/>
      <c r="T44" s="197"/>
      <c r="U44" s="197"/>
      <c r="V44" s="197"/>
      <c r="W44" s="197"/>
      <c r="X44" s="197"/>
      <c r="Y44" s="197"/>
      <c r="Z44" s="197"/>
      <c r="AA44" s="197"/>
      <c r="AB44" s="197"/>
      <c r="AC44" s="197"/>
      <c r="AD44" s="197"/>
      <c r="AE44" s="197"/>
      <c r="AF44" s="197"/>
      <c r="AG44" s="197"/>
      <c r="AH44" s="197"/>
      <c r="AI44" s="197"/>
      <c r="AJ44" s="197"/>
      <c r="AK44" s="197"/>
      <c r="AL44" s="197"/>
    </row>
    <row r="45" spans="2:38" s="77" customFormat="1" ht="39.75" customHeight="1" x14ac:dyDescent="0.25">
      <c r="B45" s="795"/>
      <c r="C45" s="789" t="s">
        <v>829</v>
      </c>
      <c r="D45" s="789"/>
      <c r="E45" s="789"/>
      <c r="F45" s="789"/>
      <c r="G45" s="213"/>
      <c r="H45" s="761"/>
      <c r="I45" s="761"/>
      <c r="J45" s="255"/>
      <c r="K45" s="255"/>
      <c r="L45" s="197"/>
      <c r="M45" s="197"/>
      <c r="N45" s="197"/>
      <c r="O45" s="197"/>
      <c r="P45" s="197"/>
      <c r="Q45" s="197"/>
      <c r="R45" s="197"/>
      <c r="S45" s="197"/>
      <c r="T45" s="197"/>
      <c r="U45" s="197"/>
      <c r="V45" s="197"/>
      <c r="W45" s="197"/>
      <c r="X45" s="197"/>
      <c r="Y45" s="197"/>
      <c r="Z45" s="197"/>
      <c r="AA45" s="197"/>
      <c r="AB45" s="197"/>
      <c r="AC45" s="197"/>
      <c r="AD45" s="197"/>
      <c r="AE45" s="197"/>
      <c r="AF45" s="197"/>
      <c r="AG45" s="197"/>
      <c r="AH45" s="197"/>
      <c r="AI45" s="197"/>
      <c r="AJ45" s="197"/>
      <c r="AK45" s="197"/>
      <c r="AL45" s="197"/>
    </row>
    <row r="46" spans="2:38" s="77" customFormat="1" ht="78" customHeight="1" x14ac:dyDescent="0.25">
      <c r="B46" s="795"/>
      <c r="C46" s="809" t="s">
        <v>830</v>
      </c>
      <c r="D46" s="809"/>
      <c r="E46" s="809"/>
      <c r="F46" s="809"/>
      <c r="G46" s="213"/>
      <c r="H46" s="761"/>
      <c r="I46" s="761"/>
      <c r="J46" s="255"/>
      <c r="K46" s="255"/>
      <c r="L46" s="197"/>
      <c r="M46" s="197"/>
      <c r="N46" s="197"/>
      <c r="O46" s="197"/>
      <c r="P46" s="197"/>
      <c r="Q46" s="197"/>
      <c r="R46" s="197"/>
      <c r="S46" s="197"/>
      <c r="T46" s="197"/>
      <c r="U46" s="197"/>
      <c r="V46" s="197"/>
      <c r="W46" s="197"/>
      <c r="X46" s="197"/>
      <c r="Y46" s="197"/>
      <c r="Z46" s="197"/>
      <c r="AA46" s="197"/>
      <c r="AB46" s="197"/>
      <c r="AC46" s="197"/>
      <c r="AD46" s="197"/>
      <c r="AE46" s="197"/>
      <c r="AF46" s="197"/>
      <c r="AG46" s="197"/>
      <c r="AH46" s="197"/>
      <c r="AI46" s="197"/>
      <c r="AJ46" s="197"/>
      <c r="AK46" s="197"/>
      <c r="AL46" s="197"/>
    </row>
    <row r="47" spans="2:38" s="77" customFormat="1" ht="30.75" customHeight="1" x14ac:dyDescent="0.25">
      <c r="B47" s="795"/>
      <c r="C47" s="789" t="s">
        <v>831</v>
      </c>
      <c r="D47" s="789"/>
      <c r="E47" s="789"/>
      <c r="F47" s="789"/>
      <c r="G47" s="213"/>
      <c r="H47" s="761"/>
      <c r="I47" s="761"/>
      <c r="J47" s="255"/>
      <c r="K47" s="255"/>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row>
    <row r="48" spans="2:38" s="77" customFormat="1" ht="37.5" customHeight="1" x14ac:dyDescent="0.25">
      <c r="B48" s="795"/>
      <c r="C48" s="789" t="s">
        <v>832</v>
      </c>
      <c r="D48" s="789"/>
      <c r="E48" s="789"/>
      <c r="F48" s="789"/>
      <c r="G48" s="213"/>
      <c r="H48" s="761"/>
      <c r="I48" s="761"/>
      <c r="J48" s="255"/>
      <c r="K48" s="255"/>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7"/>
      <c r="AJ48" s="197"/>
      <c r="AK48" s="197"/>
      <c r="AL48" s="197"/>
    </row>
    <row r="49" spans="2:38" s="214" customFormat="1" ht="36" customHeight="1" x14ac:dyDescent="0.25">
      <c r="B49" s="795"/>
      <c r="C49" s="790" t="s">
        <v>833</v>
      </c>
      <c r="D49" s="790"/>
      <c r="E49" s="790"/>
      <c r="F49" s="790"/>
      <c r="G49" s="760" t="s">
        <v>827</v>
      </c>
      <c r="H49" s="791" t="s">
        <v>828</v>
      </c>
      <c r="I49" s="791"/>
      <c r="J49" s="215"/>
      <c r="K49" s="215"/>
      <c r="L49" s="216"/>
      <c r="M49" s="216"/>
      <c r="N49" s="216"/>
      <c r="O49" s="216"/>
      <c r="P49" s="216"/>
      <c r="Q49" s="216"/>
      <c r="R49" s="216"/>
      <c r="S49" s="216"/>
      <c r="T49" s="216"/>
      <c r="U49" s="216"/>
      <c r="V49" s="216"/>
      <c r="W49" s="216"/>
      <c r="X49" s="216"/>
      <c r="Y49" s="216"/>
      <c r="Z49" s="216"/>
      <c r="AA49" s="216"/>
      <c r="AB49" s="216"/>
      <c r="AC49" s="216"/>
      <c r="AD49" s="216"/>
      <c r="AE49" s="216"/>
      <c r="AF49" s="216"/>
      <c r="AG49" s="216"/>
      <c r="AH49" s="216"/>
      <c r="AI49" s="216"/>
      <c r="AJ49" s="216"/>
      <c r="AK49" s="216"/>
      <c r="AL49" s="216"/>
    </row>
    <row r="50" spans="2:38" s="214" customFormat="1" ht="18" customHeight="1" x14ac:dyDescent="0.25">
      <c r="B50" s="795"/>
      <c r="C50" s="790"/>
      <c r="D50" s="790"/>
      <c r="E50" s="790"/>
      <c r="F50" s="790"/>
      <c r="G50" s="760"/>
      <c r="H50" s="791"/>
      <c r="I50" s="791"/>
      <c r="J50" s="215"/>
      <c r="K50" s="215"/>
      <c r="L50" s="216"/>
      <c r="M50" s="216"/>
      <c r="N50" s="216"/>
      <c r="O50" s="216"/>
      <c r="P50" s="216"/>
      <c r="Q50" s="216"/>
      <c r="R50" s="216"/>
      <c r="S50" s="216"/>
      <c r="T50" s="216"/>
      <c r="U50" s="216"/>
      <c r="V50" s="216"/>
      <c r="W50" s="216"/>
      <c r="X50" s="216"/>
      <c r="Y50" s="216"/>
      <c r="Z50" s="216"/>
      <c r="AA50" s="216"/>
      <c r="AB50" s="216"/>
      <c r="AC50" s="216"/>
      <c r="AD50" s="216"/>
      <c r="AE50" s="216"/>
      <c r="AF50" s="216"/>
      <c r="AG50" s="216"/>
      <c r="AH50" s="216"/>
      <c r="AI50" s="216"/>
      <c r="AJ50" s="216"/>
      <c r="AK50" s="216"/>
      <c r="AL50" s="216"/>
    </row>
    <row r="51" spans="2:38" s="214" customFormat="1" ht="14.25" customHeight="1" x14ac:dyDescent="0.25">
      <c r="B51" s="795"/>
      <c r="C51" s="790"/>
      <c r="D51" s="790"/>
      <c r="E51" s="790"/>
      <c r="F51" s="790"/>
      <c r="G51" s="760"/>
      <c r="H51" s="791"/>
      <c r="I51" s="791"/>
      <c r="J51" s="215"/>
      <c r="K51" s="215"/>
      <c r="L51" s="216"/>
      <c r="M51" s="216"/>
      <c r="N51" s="216"/>
      <c r="O51" s="216"/>
      <c r="P51" s="216"/>
      <c r="Q51" s="216"/>
      <c r="R51" s="216"/>
      <c r="S51" s="216"/>
      <c r="T51" s="216"/>
      <c r="U51" s="216"/>
      <c r="V51" s="216"/>
      <c r="W51" s="216"/>
      <c r="X51" s="216"/>
      <c r="Y51" s="216"/>
      <c r="Z51" s="216"/>
      <c r="AA51" s="216"/>
      <c r="AB51" s="216"/>
      <c r="AC51" s="216"/>
      <c r="AD51" s="216"/>
      <c r="AE51" s="216"/>
      <c r="AF51" s="216"/>
      <c r="AG51" s="216"/>
      <c r="AH51" s="216"/>
      <c r="AI51" s="216"/>
      <c r="AJ51" s="216"/>
      <c r="AK51" s="216"/>
      <c r="AL51" s="216"/>
    </row>
    <row r="52" spans="2:38" s="214" customFormat="1" ht="30.75" customHeight="1" x14ac:dyDescent="0.25">
      <c r="B52" s="795"/>
      <c r="C52" s="766" t="s">
        <v>834</v>
      </c>
      <c r="D52" s="766"/>
      <c r="E52" s="766"/>
      <c r="F52" s="766"/>
      <c r="G52" s="217"/>
      <c r="H52" s="765"/>
      <c r="I52" s="765"/>
      <c r="J52" s="215"/>
      <c r="K52" s="215"/>
      <c r="L52" s="216"/>
      <c r="M52" s="216"/>
      <c r="N52" s="216"/>
      <c r="O52" s="216"/>
      <c r="P52" s="216"/>
      <c r="Q52" s="216"/>
      <c r="R52" s="216"/>
      <c r="S52" s="216"/>
      <c r="T52" s="216"/>
      <c r="U52" s="216"/>
      <c r="V52" s="216"/>
      <c r="W52" s="216"/>
      <c r="X52" s="216"/>
      <c r="Y52" s="216"/>
      <c r="Z52" s="216"/>
      <c r="AA52" s="216"/>
      <c r="AB52" s="216"/>
      <c r="AC52" s="216"/>
      <c r="AD52" s="216"/>
      <c r="AE52" s="216"/>
      <c r="AF52" s="216"/>
      <c r="AG52" s="216"/>
      <c r="AH52" s="216"/>
      <c r="AI52" s="216"/>
      <c r="AJ52" s="216"/>
      <c r="AK52" s="216"/>
      <c r="AL52" s="216"/>
    </row>
    <row r="53" spans="2:38" s="214" customFormat="1" ht="29.25" customHeight="1" x14ac:dyDescent="0.25">
      <c r="B53" s="795"/>
      <c r="C53" s="766" t="s">
        <v>835</v>
      </c>
      <c r="D53" s="766"/>
      <c r="E53" s="766"/>
      <c r="F53" s="766"/>
      <c r="G53" s="217"/>
      <c r="H53" s="759"/>
      <c r="I53" s="759"/>
      <c r="J53" s="215"/>
      <c r="K53" s="215"/>
      <c r="L53" s="216"/>
      <c r="M53" s="216"/>
      <c r="N53" s="216"/>
      <c r="O53" s="216"/>
      <c r="P53" s="216"/>
      <c r="Q53" s="216"/>
      <c r="R53" s="216"/>
      <c r="S53" s="216"/>
      <c r="T53" s="216"/>
      <c r="U53" s="216"/>
      <c r="V53" s="216"/>
      <c r="W53" s="216"/>
      <c r="X53" s="216"/>
      <c r="Y53" s="216"/>
      <c r="Z53" s="216"/>
      <c r="AA53" s="216"/>
      <c r="AB53" s="216"/>
      <c r="AC53" s="216"/>
      <c r="AD53" s="216"/>
      <c r="AE53" s="216"/>
      <c r="AF53" s="216"/>
      <c r="AG53" s="216"/>
      <c r="AH53" s="216"/>
      <c r="AI53" s="216"/>
      <c r="AJ53" s="216"/>
      <c r="AK53" s="216"/>
      <c r="AL53" s="216"/>
    </row>
    <row r="54" spans="2:38" s="214" customFormat="1" ht="30.75" customHeight="1" x14ac:dyDescent="0.25">
      <c r="B54" s="795"/>
      <c r="C54" s="766" t="s">
        <v>836</v>
      </c>
      <c r="D54" s="766"/>
      <c r="E54" s="766"/>
      <c r="F54" s="766"/>
      <c r="G54" s="217"/>
      <c r="H54" s="759"/>
      <c r="I54" s="759"/>
      <c r="J54" s="215"/>
      <c r="K54" s="215"/>
      <c r="L54" s="216"/>
      <c r="M54" s="216"/>
      <c r="N54" s="216"/>
      <c r="O54" s="216"/>
      <c r="P54" s="216"/>
      <c r="Q54" s="216"/>
      <c r="R54" s="216"/>
      <c r="S54" s="216"/>
      <c r="T54" s="216"/>
      <c r="U54" s="216"/>
      <c r="V54" s="216"/>
      <c r="W54" s="216"/>
      <c r="X54" s="216"/>
      <c r="Y54" s="216"/>
      <c r="Z54" s="216"/>
      <c r="AA54" s="216"/>
      <c r="AB54" s="216"/>
      <c r="AC54" s="216"/>
      <c r="AD54" s="216"/>
      <c r="AE54" s="216"/>
      <c r="AF54" s="216"/>
      <c r="AG54" s="216"/>
      <c r="AH54" s="216"/>
      <c r="AI54" s="216"/>
      <c r="AJ54" s="216"/>
      <c r="AK54" s="216"/>
      <c r="AL54" s="216"/>
    </row>
    <row r="55" spans="2:38" s="214" customFormat="1" ht="32.25" customHeight="1" x14ac:dyDescent="0.25">
      <c r="B55" s="795"/>
      <c r="C55" s="762" t="s">
        <v>837</v>
      </c>
      <c r="D55" s="762"/>
      <c r="E55" s="762"/>
      <c r="F55" s="762"/>
      <c r="G55" s="786" t="s">
        <v>827</v>
      </c>
      <c r="H55" s="779" t="s">
        <v>828</v>
      </c>
      <c r="I55" s="779"/>
      <c r="J55" s="215"/>
      <c r="K55" s="215"/>
      <c r="L55" s="216"/>
      <c r="M55" s="216"/>
      <c r="N55" s="216"/>
      <c r="O55" s="216"/>
      <c r="P55" s="216"/>
      <c r="Q55" s="216"/>
      <c r="R55" s="216"/>
      <c r="S55" s="216"/>
      <c r="T55" s="216"/>
      <c r="U55" s="216"/>
      <c r="V55" s="216"/>
      <c r="W55" s="216"/>
      <c r="X55" s="216"/>
      <c r="Y55" s="216"/>
      <c r="Z55" s="216"/>
      <c r="AA55" s="216"/>
      <c r="AB55" s="216"/>
      <c r="AC55" s="216"/>
      <c r="AD55" s="216"/>
      <c r="AE55" s="216"/>
      <c r="AF55" s="216"/>
      <c r="AG55" s="216"/>
      <c r="AH55" s="216"/>
      <c r="AI55" s="216"/>
      <c r="AJ55" s="216"/>
      <c r="AK55" s="216"/>
      <c r="AL55" s="216"/>
    </row>
    <row r="56" spans="2:38" s="214" customFormat="1" ht="25.5" customHeight="1" x14ac:dyDescent="0.25">
      <c r="B56" s="795"/>
      <c r="C56" s="762"/>
      <c r="D56" s="762"/>
      <c r="E56" s="762"/>
      <c r="F56" s="762"/>
      <c r="G56" s="786"/>
      <c r="H56" s="779"/>
      <c r="I56" s="779"/>
      <c r="J56" s="215"/>
      <c r="K56" s="215"/>
      <c r="L56" s="216"/>
      <c r="M56" s="216"/>
      <c r="N56" s="216"/>
      <c r="O56" s="216"/>
      <c r="P56" s="216"/>
      <c r="Q56" s="216"/>
      <c r="R56" s="216"/>
      <c r="S56" s="216"/>
      <c r="T56" s="216"/>
      <c r="U56" s="216"/>
      <c r="V56" s="216"/>
      <c r="W56" s="216"/>
      <c r="X56" s="216"/>
      <c r="Y56" s="216"/>
      <c r="Z56" s="216"/>
      <c r="AA56" s="216"/>
      <c r="AB56" s="216"/>
      <c r="AC56" s="216"/>
      <c r="AD56" s="216"/>
      <c r="AE56" s="216"/>
      <c r="AF56" s="216"/>
      <c r="AG56" s="216"/>
      <c r="AH56" s="216"/>
      <c r="AI56" s="216"/>
      <c r="AJ56" s="216"/>
      <c r="AK56" s="216"/>
      <c r="AL56" s="216"/>
    </row>
    <row r="57" spans="2:38" s="214" customFormat="1" ht="35.25" customHeight="1" x14ac:dyDescent="0.25">
      <c r="B57" s="795"/>
      <c r="C57" s="767" t="s">
        <v>838</v>
      </c>
      <c r="D57" s="767"/>
      <c r="E57" s="767"/>
      <c r="F57" s="767"/>
      <c r="G57" s="217"/>
      <c r="H57" s="768"/>
      <c r="I57" s="768"/>
      <c r="J57" s="215"/>
      <c r="K57" s="215"/>
      <c r="L57" s="216"/>
      <c r="M57" s="216"/>
      <c r="N57" s="216"/>
      <c r="O57" s="216"/>
      <c r="P57" s="216"/>
      <c r="Q57" s="216"/>
      <c r="R57" s="216"/>
      <c r="S57" s="216"/>
      <c r="T57" s="216"/>
      <c r="U57" s="216"/>
      <c r="V57" s="216"/>
      <c r="W57" s="216"/>
      <c r="X57" s="216"/>
      <c r="Y57" s="216"/>
      <c r="Z57" s="216"/>
      <c r="AA57" s="216"/>
      <c r="AB57" s="216"/>
      <c r="AC57" s="216"/>
      <c r="AD57" s="216"/>
      <c r="AE57" s="216"/>
      <c r="AF57" s="216"/>
      <c r="AG57" s="216"/>
      <c r="AH57" s="216"/>
      <c r="AI57" s="216"/>
      <c r="AJ57" s="216"/>
      <c r="AK57" s="216"/>
      <c r="AL57" s="216"/>
    </row>
    <row r="58" spans="2:38" s="214" customFormat="1" ht="32.25" customHeight="1" x14ac:dyDescent="0.25">
      <c r="B58" s="795"/>
      <c r="C58" s="767" t="s">
        <v>839</v>
      </c>
      <c r="D58" s="767"/>
      <c r="E58" s="767"/>
      <c r="F58" s="767"/>
      <c r="G58" s="217"/>
      <c r="H58" s="768"/>
      <c r="I58" s="768"/>
      <c r="J58" s="215"/>
      <c r="K58" s="215"/>
      <c r="L58" s="216"/>
      <c r="M58" s="216"/>
      <c r="N58" s="216"/>
      <c r="O58" s="216"/>
      <c r="P58" s="216"/>
      <c r="Q58" s="216"/>
      <c r="R58" s="216"/>
      <c r="S58" s="216"/>
      <c r="T58" s="216"/>
      <c r="U58" s="216"/>
      <c r="V58" s="216"/>
      <c r="W58" s="216"/>
      <c r="X58" s="216"/>
      <c r="Y58" s="216"/>
      <c r="Z58" s="216"/>
      <c r="AA58" s="216"/>
      <c r="AB58" s="216"/>
      <c r="AC58" s="216"/>
      <c r="AD58" s="216"/>
      <c r="AE58" s="216"/>
      <c r="AF58" s="216"/>
      <c r="AG58" s="216"/>
      <c r="AH58" s="216"/>
      <c r="AI58" s="216"/>
      <c r="AJ58" s="216"/>
      <c r="AK58" s="216"/>
      <c r="AL58" s="216"/>
    </row>
    <row r="59" spans="2:38" s="214" customFormat="1" ht="24.75" customHeight="1" x14ac:dyDescent="0.25">
      <c r="B59" s="795"/>
      <c r="C59" s="767" t="s">
        <v>840</v>
      </c>
      <c r="D59" s="767"/>
      <c r="E59" s="767"/>
      <c r="F59" s="767"/>
      <c r="G59" s="217"/>
      <c r="H59" s="768"/>
      <c r="I59" s="768"/>
      <c r="J59" s="215"/>
      <c r="K59" s="215"/>
      <c r="L59" s="216"/>
      <c r="M59" s="216"/>
      <c r="N59" s="216"/>
      <c r="O59" s="216"/>
      <c r="P59" s="216"/>
      <c r="Q59" s="216"/>
      <c r="R59" s="216"/>
      <c r="S59" s="216"/>
      <c r="T59" s="216"/>
      <c r="U59" s="216"/>
      <c r="V59" s="216"/>
      <c r="W59" s="216"/>
      <c r="X59" s="216"/>
      <c r="Y59" s="216"/>
      <c r="Z59" s="216"/>
      <c r="AA59" s="216"/>
      <c r="AB59" s="216"/>
      <c r="AC59" s="216"/>
      <c r="AD59" s="216"/>
      <c r="AE59" s="216"/>
      <c r="AF59" s="216"/>
      <c r="AG59" s="216"/>
      <c r="AH59" s="216"/>
      <c r="AI59" s="216"/>
      <c r="AJ59" s="216"/>
      <c r="AK59" s="216"/>
      <c r="AL59" s="216"/>
    </row>
    <row r="60" spans="2:38" s="214" customFormat="1" ht="22.5" customHeight="1" x14ac:dyDescent="0.25">
      <c r="B60" s="795"/>
      <c r="C60" s="767" t="s">
        <v>841</v>
      </c>
      <c r="D60" s="767"/>
      <c r="E60" s="767"/>
      <c r="F60" s="767"/>
      <c r="G60" s="217"/>
      <c r="H60" s="768"/>
      <c r="I60" s="768"/>
      <c r="J60" s="215"/>
      <c r="K60" s="215"/>
      <c r="L60" s="216"/>
      <c r="M60" s="216"/>
      <c r="N60" s="216"/>
      <c r="O60" s="216"/>
      <c r="P60" s="216"/>
      <c r="Q60" s="216"/>
      <c r="R60" s="216"/>
      <c r="S60" s="216"/>
      <c r="T60" s="216"/>
      <c r="U60" s="216"/>
      <c r="V60" s="216"/>
      <c r="W60" s="216"/>
      <c r="X60" s="216"/>
      <c r="Y60" s="216"/>
      <c r="Z60" s="216"/>
      <c r="AA60" s="216"/>
      <c r="AB60" s="216"/>
      <c r="AC60" s="216"/>
      <c r="AD60" s="216"/>
      <c r="AE60" s="216"/>
      <c r="AF60" s="216"/>
      <c r="AG60" s="216"/>
      <c r="AH60" s="216"/>
      <c r="AI60" s="216"/>
      <c r="AJ60" s="216"/>
      <c r="AK60" s="216"/>
      <c r="AL60" s="216"/>
    </row>
    <row r="61" spans="2:38" s="214" customFormat="1" ht="31.5" customHeight="1" x14ac:dyDescent="0.25">
      <c r="B61" s="795"/>
      <c r="C61" s="767" t="s">
        <v>842</v>
      </c>
      <c r="D61" s="767"/>
      <c r="E61" s="767"/>
      <c r="F61" s="767"/>
      <c r="G61" s="217"/>
      <c r="H61" s="768"/>
      <c r="I61" s="768"/>
      <c r="J61" s="215"/>
      <c r="K61" s="215"/>
      <c r="L61" s="216"/>
      <c r="M61" s="216"/>
      <c r="N61" s="216"/>
      <c r="O61" s="216"/>
      <c r="P61" s="216"/>
      <c r="Q61" s="216"/>
      <c r="R61" s="216"/>
      <c r="S61" s="216"/>
      <c r="T61" s="216"/>
      <c r="U61" s="216"/>
      <c r="V61" s="216"/>
      <c r="W61" s="216"/>
      <c r="X61" s="216"/>
      <c r="Y61" s="216"/>
      <c r="Z61" s="216"/>
      <c r="AA61" s="216"/>
      <c r="AB61" s="216"/>
      <c r="AC61" s="216"/>
      <c r="AD61" s="216"/>
      <c r="AE61" s="216"/>
      <c r="AF61" s="216"/>
      <c r="AG61" s="216"/>
      <c r="AH61" s="216"/>
      <c r="AI61" s="216"/>
      <c r="AJ61" s="216"/>
      <c r="AK61" s="216"/>
      <c r="AL61" s="216"/>
    </row>
    <row r="62" spans="2:38" s="214" customFormat="1" ht="30" customHeight="1" x14ac:dyDescent="0.25">
      <c r="B62" s="795"/>
      <c r="C62" s="753" t="s">
        <v>843</v>
      </c>
      <c r="D62" s="797" t="s">
        <v>844</v>
      </c>
      <c r="E62" s="797"/>
      <c r="F62" s="797"/>
      <c r="G62" s="763" t="s">
        <v>827</v>
      </c>
      <c r="H62" s="751" t="s">
        <v>828</v>
      </c>
      <c r="I62" s="751"/>
      <c r="J62" s="215"/>
      <c r="K62" s="215"/>
      <c r="L62" s="216"/>
      <c r="M62" s="216"/>
      <c r="N62" s="216"/>
      <c r="O62" s="216"/>
      <c r="P62" s="216"/>
      <c r="Q62" s="216"/>
      <c r="R62" s="216"/>
      <c r="S62" s="216"/>
      <c r="T62" s="216"/>
      <c r="U62" s="216"/>
      <c r="V62" s="216"/>
      <c r="W62" s="216"/>
      <c r="X62" s="216"/>
      <c r="Y62" s="216"/>
      <c r="Z62" s="216"/>
      <c r="AA62" s="216"/>
      <c r="AB62" s="216"/>
      <c r="AC62" s="216"/>
      <c r="AD62" s="216"/>
      <c r="AE62" s="216"/>
      <c r="AF62" s="216"/>
      <c r="AG62" s="216"/>
      <c r="AH62" s="216"/>
      <c r="AI62" s="216"/>
      <c r="AJ62" s="216"/>
      <c r="AK62" s="216"/>
      <c r="AL62" s="216"/>
    </row>
    <row r="63" spans="2:38" s="214" customFormat="1" ht="23.25" customHeight="1" x14ac:dyDescent="0.25">
      <c r="B63" s="795"/>
      <c r="C63" s="753"/>
      <c r="D63" s="797"/>
      <c r="E63" s="797"/>
      <c r="F63" s="797"/>
      <c r="G63" s="763"/>
      <c r="H63" s="751"/>
      <c r="I63" s="751"/>
      <c r="J63" s="215"/>
      <c r="K63" s="215"/>
      <c r="L63" s="216"/>
      <c r="M63" s="216"/>
      <c r="N63" s="216"/>
      <c r="O63" s="216"/>
      <c r="P63" s="216"/>
      <c r="Q63" s="216"/>
      <c r="R63" s="216"/>
      <c r="S63" s="216"/>
      <c r="T63" s="216"/>
      <c r="U63" s="216"/>
      <c r="V63" s="216"/>
      <c r="W63" s="216"/>
      <c r="X63" s="216"/>
      <c r="Y63" s="216"/>
      <c r="Z63" s="216"/>
      <c r="AA63" s="216"/>
      <c r="AB63" s="216"/>
      <c r="AC63" s="216"/>
      <c r="AD63" s="216"/>
      <c r="AE63" s="216"/>
      <c r="AF63" s="216"/>
      <c r="AG63" s="216"/>
      <c r="AH63" s="216"/>
      <c r="AI63" s="216"/>
      <c r="AJ63" s="216"/>
      <c r="AK63" s="216"/>
      <c r="AL63" s="216"/>
    </row>
    <row r="64" spans="2:38" s="214" customFormat="1" ht="23.25" customHeight="1" x14ac:dyDescent="0.25">
      <c r="B64" s="795"/>
      <c r="C64" s="753"/>
      <c r="D64" s="797"/>
      <c r="E64" s="797"/>
      <c r="F64" s="797"/>
      <c r="G64" s="217"/>
      <c r="H64" s="768"/>
      <c r="I64" s="768"/>
      <c r="J64" s="215"/>
      <c r="K64" s="215"/>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row>
    <row r="65" spans="2:38" s="214" customFormat="1" ht="38.25" customHeight="1" x14ac:dyDescent="0.25">
      <c r="B65" s="795"/>
      <c r="C65" s="753"/>
      <c r="D65" s="797" t="s">
        <v>845</v>
      </c>
      <c r="E65" s="797"/>
      <c r="F65" s="797"/>
      <c r="G65" s="260"/>
      <c r="H65" s="768"/>
      <c r="I65" s="768"/>
      <c r="J65" s="215"/>
      <c r="K65" s="215"/>
      <c r="L65" s="216"/>
      <c r="M65" s="216"/>
      <c r="N65" s="216"/>
      <c r="O65" s="216"/>
      <c r="P65" s="216"/>
      <c r="Q65" s="216"/>
      <c r="R65" s="216"/>
      <c r="S65" s="216"/>
      <c r="T65" s="216"/>
      <c r="U65" s="216"/>
      <c r="V65" s="216"/>
      <c r="W65" s="216"/>
      <c r="X65" s="216"/>
      <c r="Y65" s="216"/>
      <c r="Z65" s="216"/>
      <c r="AA65" s="216"/>
      <c r="AB65" s="216"/>
      <c r="AC65" s="216"/>
      <c r="AD65" s="216"/>
      <c r="AE65" s="216"/>
      <c r="AF65" s="216"/>
      <c r="AG65" s="216"/>
      <c r="AH65" s="216"/>
      <c r="AI65" s="216"/>
      <c r="AJ65" s="216"/>
      <c r="AK65" s="216"/>
      <c r="AL65" s="216"/>
    </row>
    <row r="66" spans="2:38" s="214" customFormat="1" ht="27.75" customHeight="1" x14ac:dyDescent="0.25">
      <c r="B66" s="795"/>
      <c r="C66" s="775" t="s">
        <v>846</v>
      </c>
      <c r="D66" s="781" t="s">
        <v>847</v>
      </c>
      <c r="E66" s="781"/>
      <c r="F66" s="781"/>
      <c r="G66" s="780" t="s">
        <v>827</v>
      </c>
      <c r="H66" s="782" t="s">
        <v>828</v>
      </c>
      <c r="I66" s="782"/>
      <c r="J66" s="215"/>
      <c r="K66" s="215"/>
      <c r="L66" s="216"/>
      <c r="M66" s="216"/>
      <c r="N66" s="216"/>
      <c r="O66" s="216"/>
      <c r="P66" s="216"/>
      <c r="Q66" s="216"/>
      <c r="R66" s="216"/>
      <c r="S66" s="216"/>
      <c r="T66" s="216"/>
      <c r="U66" s="216"/>
      <c r="V66" s="216"/>
      <c r="W66" s="216"/>
      <c r="X66" s="216"/>
      <c r="Y66" s="216"/>
      <c r="Z66" s="216"/>
      <c r="AA66" s="216"/>
      <c r="AB66" s="216"/>
      <c r="AC66" s="216"/>
      <c r="AD66" s="216"/>
      <c r="AE66" s="216"/>
      <c r="AF66" s="216"/>
      <c r="AG66" s="216"/>
      <c r="AH66" s="216"/>
      <c r="AI66" s="216"/>
      <c r="AJ66" s="216"/>
      <c r="AK66" s="216"/>
      <c r="AL66" s="216"/>
    </row>
    <row r="67" spans="2:38" s="214" customFormat="1" ht="15" customHeight="1" x14ac:dyDescent="0.25">
      <c r="B67" s="795"/>
      <c r="C67" s="775"/>
      <c r="D67" s="781"/>
      <c r="E67" s="781"/>
      <c r="F67" s="781"/>
      <c r="G67" s="780"/>
      <c r="H67" s="782"/>
      <c r="I67" s="782"/>
      <c r="J67" s="215"/>
      <c r="K67" s="215"/>
      <c r="L67" s="216"/>
      <c r="M67" s="216"/>
      <c r="N67" s="216"/>
      <c r="O67" s="216"/>
      <c r="P67" s="216"/>
      <c r="Q67" s="216"/>
      <c r="R67" s="216"/>
      <c r="S67" s="216"/>
      <c r="T67" s="216"/>
      <c r="U67" s="216"/>
      <c r="V67" s="216"/>
      <c r="W67" s="216"/>
      <c r="X67" s="216"/>
      <c r="Y67" s="216"/>
      <c r="Z67" s="216"/>
      <c r="AA67" s="216"/>
      <c r="AB67" s="216"/>
      <c r="AC67" s="216"/>
      <c r="AD67" s="216"/>
      <c r="AE67" s="216"/>
      <c r="AF67" s="216"/>
      <c r="AG67" s="216"/>
      <c r="AH67" s="216"/>
      <c r="AI67" s="216"/>
      <c r="AJ67" s="216"/>
      <c r="AK67" s="216"/>
      <c r="AL67" s="216"/>
    </row>
    <row r="68" spans="2:38" s="214" customFormat="1" ht="14.25" customHeight="1" x14ac:dyDescent="0.25">
      <c r="B68" s="795"/>
      <c r="C68" s="775"/>
      <c r="D68" s="781"/>
      <c r="E68" s="781"/>
      <c r="F68" s="781"/>
      <c r="G68" s="780"/>
      <c r="H68" s="782"/>
      <c r="I68" s="782"/>
      <c r="J68" s="215"/>
      <c r="K68" s="215"/>
      <c r="L68" s="216"/>
      <c r="M68" s="216"/>
      <c r="N68" s="216"/>
      <c r="O68" s="216"/>
      <c r="P68" s="216"/>
      <c r="Q68" s="216"/>
      <c r="R68" s="216"/>
      <c r="S68" s="216"/>
      <c r="T68" s="216"/>
      <c r="U68" s="216"/>
      <c r="V68" s="216"/>
      <c r="W68" s="216"/>
      <c r="X68" s="216"/>
      <c r="Y68" s="216"/>
      <c r="Z68" s="216"/>
      <c r="AA68" s="216"/>
      <c r="AB68" s="216"/>
      <c r="AC68" s="216"/>
      <c r="AD68" s="216"/>
      <c r="AE68" s="216"/>
      <c r="AF68" s="216"/>
      <c r="AG68" s="216"/>
      <c r="AH68" s="216"/>
      <c r="AI68" s="216"/>
      <c r="AJ68" s="216"/>
      <c r="AK68" s="216"/>
      <c r="AL68" s="216"/>
    </row>
    <row r="69" spans="2:38" s="214" customFormat="1" ht="36.75" customHeight="1" x14ac:dyDescent="0.25">
      <c r="B69" s="795"/>
      <c r="C69" s="775"/>
      <c r="D69" s="778" t="s">
        <v>848</v>
      </c>
      <c r="E69" s="778"/>
      <c r="F69" s="778"/>
      <c r="G69" s="213"/>
      <c r="H69" s="761"/>
      <c r="I69" s="761"/>
      <c r="J69" s="215"/>
      <c r="K69" s="215"/>
      <c r="L69" s="216"/>
      <c r="M69" s="216"/>
      <c r="N69" s="216"/>
      <c r="O69" s="216"/>
      <c r="P69" s="216"/>
      <c r="Q69" s="216"/>
      <c r="R69" s="216"/>
      <c r="S69" s="216"/>
      <c r="T69" s="216"/>
      <c r="U69" s="216"/>
      <c r="V69" s="216"/>
      <c r="W69" s="216"/>
      <c r="X69" s="216"/>
      <c r="Y69" s="216"/>
      <c r="Z69" s="216"/>
      <c r="AA69" s="216"/>
      <c r="AB69" s="216"/>
      <c r="AC69" s="216"/>
      <c r="AD69" s="216"/>
      <c r="AE69" s="216"/>
      <c r="AF69" s="216"/>
      <c r="AG69" s="216"/>
      <c r="AH69" s="216"/>
      <c r="AI69" s="216"/>
      <c r="AJ69" s="216"/>
      <c r="AK69" s="216"/>
      <c r="AL69" s="216"/>
    </row>
    <row r="70" spans="2:38" s="214" customFormat="1" ht="68.25" customHeight="1" x14ac:dyDescent="0.25">
      <c r="B70" s="795"/>
      <c r="C70" s="775"/>
      <c r="D70" s="778" t="s">
        <v>849</v>
      </c>
      <c r="E70" s="778"/>
      <c r="F70" s="223" t="s">
        <v>850</v>
      </c>
      <c r="G70" s="220"/>
      <c r="H70" s="759"/>
      <c r="I70" s="759"/>
      <c r="J70" s="215"/>
      <c r="K70" s="215"/>
      <c r="L70" s="216"/>
      <c r="M70" s="216"/>
      <c r="N70" s="216"/>
      <c r="O70" s="216"/>
      <c r="P70" s="216"/>
      <c r="Q70" s="216"/>
      <c r="R70" s="216"/>
      <c r="S70" s="216"/>
      <c r="T70" s="216"/>
      <c r="U70" s="216"/>
      <c r="V70" s="216"/>
      <c r="W70" s="216"/>
      <c r="X70" s="216"/>
      <c r="Y70" s="216"/>
      <c r="Z70" s="216"/>
      <c r="AA70" s="216"/>
      <c r="AB70" s="216"/>
      <c r="AC70" s="216"/>
      <c r="AD70" s="216"/>
      <c r="AE70" s="216"/>
      <c r="AF70" s="216"/>
      <c r="AG70" s="216"/>
      <c r="AH70" s="216"/>
      <c r="AI70" s="216"/>
      <c r="AJ70" s="216"/>
      <c r="AK70" s="216"/>
      <c r="AL70" s="216"/>
    </row>
    <row r="71" spans="2:38" s="214" customFormat="1" ht="72" customHeight="1" x14ac:dyDescent="0.25">
      <c r="B71" s="795"/>
      <c r="C71" s="775"/>
      <c r="D71" s="778"/>
      <c r="E71" s="778"/>
      <c r="F71" s="219" t="s">
        <v>851</v>
      </c>
      <c r="G71" s="220"/>
      <c r="H71" s="759"/>
      <c r="I71" s="759"/>
      <c r="J71" s="215"/>
      <c r="K71" s="215"/>
      <c r="L71" s="216"/>
      <c r="M71" s="216"/>
      <c r="N71" s="216"/>
      <c r="O71" s="216"/>
      <c r="P71" s="216"/>
      <c r="Q71" s="216"/>
      <c r="R71" s="216"/>
      <c r="S71" s="216"/>
      <c r="T71" s="216"/>
      <c r="U71" s="216"/>
      <c r="V71" s="216"/>
      <c r="W71" s="216"/>
      <c r="X71" s="216"/>
      <c r="Y71" s="216"/>
      <c r="Z71" s="216"/>
      <c r="AA71" s="216"/>
      <c r="AB71" s="216"/>
      <c r="AC71" s="216"/>
      <c r="AD71" s="216"/>
      <c r="AE71" s="216"/>
      <c r="AF71" s="216"/>
      <c r="AG71" s="216"/>
      <c r="AH71" s="216"/>
      <c r="AI71" s="216"/>
      <c r="AJ71" s="216"/>
      <c r="AK71" s="216"/>
      <c r="AL71" s="216"/>
    </row>
    <row r="72" spans="2:38" s="214" customFormat="1" ht="116.25" customHeight="1" x14ac:dyDescent="0.25">
      <c r="B72" s="795"/>
      <c r="C72" s="775"/>
      <c r="D72" s="778" t="s">
        <v>852</v>
      </c>
      <c r="E72" s="778"/>
      <c r="F72" s="221" t="s">
        <v>853</v>
      </c>
      <c r="G72" s="220"/>
      <c r="H72" s="759"/>
      <c r="I72" s="759"/>
      <c r="J72" s="215"/>
      <c r="K72" s="215"/>
      <c r="L72" s="216"/>
      <c r="M72" s="216"/>
      <c r="N72" s="216"/>
      <c r="O72" s="216"/>
      <c r="P72" s="216"/>
      <c r="Q72" s="216"/>
      <c r="R72" s="216"/>
      <c r="S72" s="216"/>
      <c r="T72" s="216"/>
      <c r="U72" s="216"/>
      <c r="V72" s="216"/>
      <c r="W72" s="216"/>
      <c r="X72" s="216"/>
      <c r="Y72" s="216"/>
      <c r="Z72" s="216"/>
      <c r="AA72" s="216"/>
      <c r="AB72" s="216"/>
      <c r="AC72" s="216"/>
      <c r="AD72" s="216"/>
      <c r="AE72" s="216"/>
      <c r="AF72" s="216"/>
      <c r="AG72" s="216"/>
      <c r="AH72" s="216"/>
      <c r="AI72" s="216"/>
      <c r="AJ72" s="216"/>
      <c r="AK72" s="216"/>
      <c r="AL72" s="216"/>
    </row>
    <row r="73" spans="2:38" s="214" customFormat="1" ht="43.5" customHeight="1" x14ac:dyDescent="0.25">
      <c r="B73" s="795"/>
      <c r="C73" s="775"/>
      <c r="D73" s="778" t="s">
        <v>854</v>
      </c>
      <c r="E73" s="778"/>
      <c r="F73" s="778"/>
      <c r="G73" s="222"/>
      <c r="H73" s="759"/>
      <c r="I73" s="759"/>
      <c r="J73" s="215"/>
      <c r="K73" s="215"/>
      <c r="L73" s="216"/>
      <c r="M73" s="216"/>
      <c r="N73" s="216"/>
      <c r="O73" s="216"/>
      <c r="P73" s="216"/>
      <c r="Q73" s="216"/>
      <c r="R73" s="216"/>
      <c r="S73" s="216"/>
      <c r="T73" s="216"/>
      <c r="U73" s="216"/>
      <c r="V73" s="216"/>
      <c r="W73" s="216"/>
      <c r="X73" s="216"/>
      <c r="Y73" s="216"/>
      <c r="Z73" s="216"/>
      <c r="AA73" s="216"/>
      <c r="AB73" s="216"/>
      <c r="AC73" s="216"/>
      <c r="AD73" s="216"/>
      <c r="AE73" s="216"/>
      <c r="AF73" s="216"/>
      <c r="AG73" s="216"/>
      <c r="AH73" s="216"/>
      <c r="AI73" s="216"/>
      <c r="AJ73" s="216"/>
      <c r="AK73" s="216"/>
      <c r="AL73" s="216"/>
    </row>
    <row r="74" spans="2:38" s="214" customFormat="1" ht="48.75" customHeight="1" x14ac:dyDescent="0.25">
      <c r="B74" s="795"/>
      <c r="C74" s="775"/>
      <c r="D74" s="785" t="s">
        <v>855</v>
      </c>
      <c r="E74" s="785"/>
      <c r="F74" s="785"/>
      <c r="G74" s="222"/>
      <c r="H74" s="759"/>
      <c r="I74" s="759"/>
      <c r="J74" s="215"/>
      <c r="K74" s="215"/>
      <c r="L74" s="216"/>
      <c r="M74" s="216"/>
      <c r="N74" s="216"/>
      <c r="O74" s="216"/>
      <c r="P74" s="216"/>
      <c r="Q74" s="216"/>
      <c r="R74" s="216"/>
      <c r="S74" s="216"/>
      <c r="T74" s="216"/>
      <c r="U74" s="216"/>
      <c r="V74" s="216"/>
      <c r="W74" s="216"/>
      <c r="X74" s="216"/>
      <c r="Y74" s="216"/>
      <c r="Z74" s="216"/>
      <c r="AA74" s="216"/>
      <c r="AB74" s="216"/>
      <c r="AC74" s="216"/>
      <c r="AD74" s="216"/>
      <c r="AE74" s="216"/>
      <c r="AF74" s="216"/>
      <c r="AG74" s="216"/>
      <c r="AH74" s="216"/>
      <c r="AI74" s="216"/>
      <c r="AJ74" s="216"/>
      <c r="AK74" s="216"/>
      <c r="AL74" s="216"/>
    </row>
    <row r="75" spans="2:38" s="214" customFormat="1" ht="42" customHeight="1" x14ac:dyDescent="0.25">
      <c r="B75" s="795"/>
      <c r="C75" s="775"/>
      <c r="D75" s="785" t="s">
        <v>856</v>
      </c>
      <c r="E75" s="785"/>
      <c r="F75" s="785"/>
      <c r="G75" s="222"/>
      <c r="H75" s="759"/>
      <c r="I75" s="759"/>
      <c r="J75" s="215"/>
      <c r="K75" s="215"/>
      <c r="L75" s="216"/>
      <c r="M75" s="216"/>
      <c r="N75" s="216"/>
      <c r="O75" s="216"/>
      <c r="P75" s="216"/>
      <c r="Q75" s="216"/>
      <c r="R75" s="216"/>
      <c r="S75" s="216"/>
      <c r="T75" s="216"/>
      <c r="U75" s="216"/>
      <c r="V75" s="216"/>
      <c r="W75" s="216"/>
      <c r="X75" s="216"/>
      <c r="Y75" s="216"/>
      <c r="Z75" s="216"/>
      <c r="AA75" s="216"/>
      <c r="AB75" s="216"/>
      <c r="AC75" s="216"/>
      <c r="AD75" s="216"/>
      <c r="AE75" s="216"/>
      <c r="AF75" s="216"/>
      <c r="AG75" s="216"/>
      <c r="AH75" s="216"/>
      <c r="AI75" s="216"/>
      <c r="AJ75" s="216"/>
      <c r="AK75" s="216"/>
      <c r="AL75" s="216"/>
    </row>
    <row r="76" spans="2:38" s="214" customFormat="1" ht="34.5" customHeight="1" x14ac:dyDescent="0.25">
      <c r="B76" s="795"/>
      <c r="C76" s="775"/>
      <c r="D76" s="785" t="s">
        <v>857</v>
      </c>
      <c r="E76" s="785"/>
      <c r="F76" s="785"/>
      <c r="G76" s="222"/>
      <c r="H76" s="759"/>
      <c r="I76" s="759"/>
      <c r="J76" s="215"/>
      <c r="K76" s="215"/>
      <c r="L76" s="216"/>
      <c r="M76" s="216"/>
      <c r="N76" s="216"/>
      <c r="O76" s="216"/>
      <c r="P76" s="216"/>
      <c r="Q76" s="216"/>
      <c r="R76" s="216"/>
      <c r="S76" s="216"/>
      <c r="T76" s="216"/>
      <c r="U76" s="216"/>
      <c r="V76" s="216"/>
      <c r="W76" s="216"/>
      <c r="X76" s="216"/>
      <c r="Y76" s="216"/>
      <c r="Z76" s="216"/>
      <c r="AA76" s="216"/>
      <c r="AB76" s="216"/>
      <c r="AC76" s="216"/>
      <c r="AD76" s="216"/>
      <c r="AE76" s="216"/>
      <c r="AF76" s="216"/>
      <c r="AG76" s="216"/>
      <c r="AH76" s="216"/>
      <c r="AI76" s="216"/>
      <c r="AJ76" s="216"/>
      <c r="AK76" s="216"/>
      <c r="AL76" s="216"/>
    </row>
    <row r="77" spans="2:38" s="214" customFormat="1" ht="43.5" customHeight="1" x14ac:dyDescent="0.25">
      <c r="B77" s="795"/>
      <c r="C77" s="775"/>
      <c r="D77" s="785" t="s">
        <v>858</v>
      </c>
      <c r="E77" s="785"/>
      <c r="F77" s="785"/>
      <c r="G77" s="222"/>
      <c r="H77" s="759"/>
      <c r="I77" s="759"/>
      <c r="J77" s="215"/>
      <c r="K77" s="215"/>
      <c r="L77" s="216"/>
      <c r="M77" s="216"/>
      <c r="N77" s="216"/>
      <c r="O77" s="216"/>
      <c r="P77" s="216"/>
      <c r="Q77" s="216"/>
      <c r="R77" s="216"/>
      <c r="S77" s="216"/>
      <c r="T77" s="216"/>
      <c r="U77" s="216"/>
      <c r="V77" s="216"/>
      <c r="W77" s="216"/>
      <c r="X77" s="216"/>
      <c r="Y77" s="216"/>
      <c r="Z77" s="216"/>
      <c r="AA77" s="216"/>
      <c r="AB77" s="216"/>
      <c r="AC77" s="216"/>
      <c r="AD77" s="216"/>
      <c r="AE77" s="216"/>
      <c r="AF77" s="216"/>
      <c r="AG77" s="216"/>
      <c r="AH77" s="216"/>
      <c r="AI77" s="216"/>
      <c r="AJ77" s="216"/>
      <c r="AK77" s="216"/>
      <c r="AL77" s="216"/>
    </row>
    <row r="78" spans="2:38" s="214" customFormat="1" ht="46.5" customHeight="1" x14ac:dyDescent="0.25">
      <c r="B78" s="795"/>
      <c r="C78" s="775"/>
      <c r="D78" s="778" t="s">
        <v>859</v>
      </c>
      <c r="E78" s="778"/>
      <c r="F78" s="778"/>
      <c r="G78" s="222"/>
      <c r="H78" s="759"/>
      <c r="I78" s="759"/>
      <c r="J78" s="215"/>
      <c r="K78" s="215"/>
      <c r="L78" s="216"/>
      <c r="M78" s="216"/>
      <c r="N78" s="216"/>
      <c r="O78" s="216"/>
      <c r="P78" s="216"/>
      <c r="Q78" s="216"/>
      <c r="R78" s="216"/>
      <c r="S78" s="216"/>
      <c r="T78" s="216"/>
      <c r="U78" s="216"/>
      <c r="V78" s="216"/>
      <c r="W78" s="216"/>
      <c r="X78" s="216"/>
      <c r="Y78" s="216"/>
      <c r="Z78" s="216"/>
      <c r="AA78" s="216"/>
      <c r="AB78" s="216"/>
      <c r="AC78" s="216"/>
      <c r="AD78" s="216"/>
      <c r="AE78" s="216"/>
      <c r="AF78" s="216"/>
      <c r="AG78" s="216"/>
      <c r="AH78" s="216"/>
      <c r="AI78" s="216"/>
      <c r="AJ78" s="216"/>
      <c r="AK78" s="216"/>
      <c r="AL78" s="216"/>
    </row>
    <row r="79" spans="2:38" s="214" customFormat="1" ht="47.25" customHeight="1" x14ac:dyDescent="0.25">
      <c r="B79" s="795"/>
      <c r="C79" s="775"/>
      <c r="D79" s="780" t="s">
        <v>860</v>
      </c>
      <c r="E79" s="780"/>
      <c r="F79" s="780"/>
      <c r="G79" s="780"/>
      <c r="H79" s="780"/>
      <c r="I79" s="780"/>
      <c r="J79" s="215"/>
      <c r="K79" s="215"/>
      <c r="L79" s="216"/>
      <c r="M79" s="216"/>
      <c r="N79" s="216"/>
      <c r="O79" s="216"/>
      <c r="P79" s="216"/>
      <c r="Q79" s="216"/>
      <c r="R79" s="216"/>
      <c r="S79" s="216"/>
      <c r="T79" s="216"/>
      <c r="U79" s="216"/>
      <c r="V79" s="216"/>
      <c r="W79" s="216"/>
      <c r="X79" s="216"/>
      <c r="Y79" s="216"/>
      <c r="Z79" s="216"/>
      <c r="AA79" s="216"/>
      <c r="AB79" s="216"/>
      <c r="AC79" s="216"/>
      <c r="AD79" s="216"/>
      <c r="AE79" s="216"/>
      <c r="AF79" s="216"/>
      <c r="AG79" s="216"/>
      <c r="AH79" s="216"/>
      <c r="AI79" s="216"/>
      <c r="AJ79" s="216"/>
      <c r="AK79" s="216"/>
      <c r="AL79" s="216"/>
    </row>
    <row r="80" spans="2:38" s="214" customFormat="1" ht="36" customHeight="1" x14ac:dyDescent="0.25">
      <c r="B80" s="795"/>
      <c r="C80" s="775"/>
      <c r="D80" s="778" t="s">
        <v>861</v>
      </c>
      <c r="E80" s="778"/>
      <c r="F80" s="778"/>
      <c r="G80" s="222"/>
      <c r="H80" s="759"/>
      <c r="I80" s="759"/>
      <c r="J80" s="215"/>
      <c r="K80" s="215"/>
      <c r="L80" s="216"/>
      <c r="M80" s="216"/>
      <c r="N80" s="216"/>
      <c r="O80" s="216"/>
      <c r="P80" s="216"/>
      <c r="Q80" s="216"/>
      <c r="R80" s="216"/>
      <c r="S80" s="216"/>
      <c r="T80" s="216"/>
      <c r="U80" s="216"/>
      <c r="V80" s="216"/>
      <c r="W80" s="216"/>
      <c r="X80" s="216"/>
      <c r="Y80" s="216"/>
      <c r="Z80" s="216"/>
      <c r="AA80" s="216"/>
      <c r="AB80" s="216"/>
      <c r="AC80" s="216"/>
      <c r="AD80" s="216"/>
      <c r="AE80" s="216"/>
      <c r="AF80" s="216"/>
      <c r="AG80" s="216"/>
      <c r="AH80" s="216"/>
      <c r="AI80" s="216"/>
      <c r="AJ80" s="216"/>
      <c r="AK80" s="216"/>
      <c r="AL80" s="216"/>
    </row>
    <row r="81" spans="2:38" s="214" customFormat="1" ht="30" customHeight="1" x14ac:dyDescent="0.25">
      <c r="B81" s="795"/>
      <c r="C81" s="775"/>
      <c r="D81" s="778" t="s">
        <v>862</v>
      </c>
      <c r="E81" s="778"/>
      <c r="F81" s="778"/>
      <c r="G81" s="222"/>
      <c r="H81" s="759"/>
      <c r="I81" s="759"/>
      <c r="J81" s="215"/>
      <c r="K81" s="215"/>
      <c r="L81" s="216"/>
      <c r="M81" s="216"/>
      <c r="N81" s="216"/>
      <c r="O81" s="216"/>
      <c r="P81" s="216"/>
      <c r="Q81" s="216"/>
      <c r="R81" s="216"/>
      <c r="S81" s="216"/>
      <c r="T81" s="216"/>
      <c r="U81" s="216"/>
      <c r="V81" s="216"/>
      <c r="W81" s="216"/>
      <c r="X81" s="216"/>
      <c r="Y81" s="216"/>
      <c r="Z81" s="216"/>
      <c r="AA81" s="216"/>
      <c r="AB81" s="216"/>
      <c r="AC81" s="216"/>
      <c r="AD81" s="216"/>
      <c r="AE81" s="216"/>
      <c r="AF81" s="216"/>
      <c r="AG81" s="216"/>
      <c r="AH81" s="216"/>
      <c r="AI81" s="216"/>
      <c r="AJ81" s="216"/>
      <c r="AK81" s="216"/>
      <c r="AL81" s="216"/>
    </row>
    <row r="82" spans="2:38" s="214" customFormat="1" ht="34.5" customHeight="1" x14ac:dyDescent="0.25">
      <c r="B82" s="795"/>
      <c r="C82" s="775"/>
      <c r="D82" s="775" t="s">
        <v>863</v>
      </c>
      <c r="E82" s="775"/>
      <c r="F82" s="775"/>
      <c r="G82" s="775"/>
      <c r="H82" s="775"/>
      <c r="I82" s="775"/>
      <c r="J82" s="215"/>
      <c r="K82" s="215"/>
      <c r="L82" s="216"/>
      <c r="M82" s="216"/>
      <c r="N82" s="216"/>
      <c r="O82" s="216"/>
      <c r="P82" s="216"/>
      <c r="Q82" s="216"/>
      <c r="R82" s="216"/>
      <c r="S82" s="216"/>
      <c r="T82" s="216"/>
      <c r="U82" s="216"/>
      <c r="V82" s="216"/>
      <c r="W82" s="216"/>
      <c r="X82" s="216"/>
      <c r="Y82" s="216"/>
      <c r="Z82" s="216"/>
      <c r="AA82" s="216"/>
      <c r="AB82" s="216"/>
      <c r="AC82" s="216"/>
      <c r="AD82" s="216"/>
      <c r="AE82" s="216"/>
      <c r="AF82" s="216"/>
      <c r="AG82" s="216"/>
      <c r="AH82" s="216"/>
      <c r="AI82" s="216"/>
      <c r="AJ82" s="216"/>
      <c r="AK82" s="216"/>
      <c r="AL82" s="216"/>
    </row>
    <row r="83" spans="2:38" s="214" customFormat="1" ht="46.5" customHeight="1" x14ac:dyDescent="0.25">
      <c r="B83" s="795"/>
      <c r="C83" s="775"/>
      <c r="D83" s="778" t="s">
        <v>864</v>
      </c>
      <c r="E83" s="778"/>
      <c r="F83" s="778"/>
      <c r="G83" s="224"/>
      <c r="H83" s="759"/>
      <c r="I83" s="759"/>
      <c r="J83" s="215"/>
      <c r="K83" s="215"/>
      <c r="L83" s="216"/>
      <c r="M83" s="216"/>
      <c r="N83" s="216"/>
      <c r="O83" s="216"/>
      <c r="P83" s="216"/>
      <c r="Q83" s="216"/>
      <c r="R83" s="216"/>
      <c r="S83" s="216"/>
      <c r="T83" s="216"/>
      <c r="U83" s="216"/>
      <c r="V83" s="216"/>
      <c r="W83" s="216"/>
      <c r="X83" s="216"/>
      <c r="Y83" s="216"/>
      <c r="Z83" s="216"/>
      <c r="AA83" s="216"/>
      <c r="AB83" s="216"/>
      <c r="AC83" s="216"/>
      <c r="AD83" s="216"/>
      <c r="AE83" s="216"/>
      <c r="AF83" s="216"/>
      <c r="AG83" s="216"/>
      <c r="AH83" s="216"/>
      <c r="AI83" s="216"/>
      <c r="AJ83" s="216"/>
      <c r="AK83" s="216"/>
      <c r="AL83" s="216"/>
    </row>
    <row r="84" spans="2:38" s="214" customFormat="1" ht="84" customHeight="1" x14ac:dyDescent="0.25">
      <c r="B84" s="795"/>
      <c r="C84" s="775"/>
      <c r="D84" s="778" t="s">
        <v>865</v>
      </c>
      <c r="E84" s="778"/>
      <c r="F84" s="225" t="s">
        <v>866</v>
      </c>
      <c r="G84" s="224"/>
      <c r="H84" s="812"/>
      <c r="I84" s="812"/>
      <c r="J84" s="215"/>
      <c r="K84" s="215"/>
      <c r="L84" s="216"/>
      <c r="M84" s="216"/>
      <c r="N84" s="216"/>
      <c r="O84" s="216"/>
      <c r="P84" s="216"/>
      <c r="Q84" s="216"/>
      <c r="R84" s="216"/>
      <c r="S84" s="216"/>
      <c r="T84" s="216"/>
      <c r="U84" s="216"/>
      <c r="V84" s="216"/>
      <c r="W84" s="216"/>
      <c r="X84" s="216"/>
      <c r="Y84" s="216"/>
      <c r="Z84" s="216"/>
      <c r="AA84" s="216"/>
      <c r="AB84" s="216"/>
      <c r="AC84" s="216"/>
      <c r="AD84" s="216"/>
      <c r="AE84" s="216"/>
      <c r="AF84" s="216"/>
      <c r="AG84" s="216"/>
      <c r="AH84" s="216"/>
      <c r="AI84" s="216"/>
      <c r="AJ84" s="216"/>
      <c r="AK84" s="216"/>
      <c r="AL84" s="216"/>
    </row>
    <row r="85" spans="2:38" s="214" customFormat="1" ht="44.25" customHeight="1" x14ac:dyDescent="0.25">
      <c r="B85" s="795"/>
      <c r="C85" s="775"/>
      <c r="D85" s="778" t="s">
        <v>867</v>
      </c>
      <c r="E85" s="778"/>
      <c r="F85" s="778"/>
      <c r="G85" s="222"/>
      <c r="H85" s="759"/>
      <c r="I85" s="759"/>
      <c r="J85" s="215"/>
      <c r="K85" s="215"/>
      <c r="L85" s="216"/>
      <c r="M85" s="216"/>
      <c r="N85" s="216"/>
      <c r="O85" s="216"/>
      <c r="P85" s="216"/>
      <c r="Q85" s="216"/>
      <c r="R85" s="216"/>
      <c r="S85" s="216"/>
      <c r="T85" s="216"/>
      <c r="U85" s="216"/>
      <c r="V85" s="216"/>
      <c r="W85" s="216"/>
      <c r="X85" s="216"/>
      <c r="Y85" s="216"/>
      <c r="Z85" s="216"/>
      <c r="AA85" s="216"/>
      <c r="AB85" s="216"/>
      <c r="AC85" s="216"/>
      <c r="AD85" s="216"/>
      <c r="AE85" s="216"/>
      <c r="AF85" s="216"/>
      <c r="AG85" s="216"/>
      <c r="AH85" s="216"/>
      <c r="AI85" s="216"/>
      <c r="AJ85" s="216"/>
      <c r="AK85" s="216"/>
      <c r="AL85" s="216"/>
    </row>
    <row r="86" spans="2:38" s="214" customFormat="1" ht="69" customHeight="1" x14ac:dyDescent="0.25">
      <c r="B86" s="795"/>
      <c r="C86" s="775"/>
      <c r="D86" s="778" t="s">
        <v>868</v>
      </c>
      <c r="E86" s="778"/>
      <c r="F86" s="778"/>
      <c r="G86" s="222"/>
      <c r="H86" s="759"/>
      <c r="I86" s="759"/>
      <c r="J86" s="215"/>
      <c r="K86" s="215"/>
      <c r="L86" s="216"/>
      <c r="M86" s="216"/>
      <c r="N86" s="216"/>
      <c r="O86" s="216"/>
      <c r="P86" s="216"/>
      <c r="Q86" s="216"/>
      <c r="R86" s="216"/>
      <c r="S86" s="216"/>
      <c r="T86" s="216"/>
      <c r="U86" s="216"/>
      <c r="V86" s="216"/>
      <c r="W86" s="216"/>
      <c r="X86" s="216"/>
      <c r="Y86" s="216"/>
      <c r="Z86" s="216"/>
      <c r="AA86" s="216"/>
      <c r="AB86" s="216"/>
      <c r="AC86" s="216"/>
      <c r="AD86" s="216"/>
      <c r="AE86" s="216"/>
      <c r="AF86" s="216"/>
      <c r="AG86" s="216"/>
      <c r="AH86" s="216"/>
      <c r="AI86" s="216"/>
      <c r="AJ86" s="216"/>
      <c r="AK86" s="216"/>
      <c r="AL86" s="216"/>
    </row>
    <row r="87" spans="2:38" s="214" customFormat="1" ht="32.25" customHeight="1" x14ac:dyDescent="0.25">
      <c r="B87" s="795"/>
      <c r="C87" s="800" t="s">
        <v>869</v>
      </c>
      <c r="D87" s="783" t="s">
        <v>870</v>
      </c>
      <c r="E87" s="783"/>
      <c r="F87" s="783"/>
      <c r="G87" s="802" t="s">
        <v>827</v>
      </c>
      <c r="H87" s="803" t="s">
        <v>828</v>
      </c>
      <c r="I87" s="803"/>
      <c r="J87" s="215"/>
      <c r="K87" s="215"/>
      <c r="L87" s="216"/>
      <c r="M87" s="216"/>
      <c r="N87" s="216"/>
      <c r="O87" s="216"/>
      <c r="P87" s="216"/>
      <c r="Q87" s="216"/>
      <c r="R87" s="216"/>
      <c r="S87" s="216"/>
      <c r="T87" s="216"/>
      <c r="U87" s="216"/>
      <c r="V87" s="216"/>
      <c r="W87" s="216"/>
      <c r="X87" s="216"/>
      <c r="Y87" s="216"/>
      <c r="Z87" s="216"/>
      <c r="AA87" s="216"/>
      <c r="AB87" s="216"/>
      <c r="AC87" s="216"/>
      <c r="AD87" s="216"/>
      <c r="AE87" s="216"/>
      <c r="AF87" s="216"/>
      <c r="AG87" s="216"/>
      <c r="AH87" s="216"/>
      <c r="AI87" s="216"/>
      <c r="AJ87" s="216"/>
      <c r="AK87" s="216"/>
      <c r="AL87" s="216"/>
    </row>
    <row r="88" spans="2:38" s="214" customFormat="1" ht="28.5" customHeight="1" x14ac:dyDescent="0.25">
      <c r="B88" s="795"/>
      <c r="C88" s="800"/>
      <c r="D88" s="783"/>
      <c r="E88" s="783"/>
      <c r="F88" s="783"/>
      <c r="G88" s="802"/>
      <c r="H88" s="803"/>
      <c r="I88" s="803"/>
      <c r="J88" s="215"/>
      <c r="K88" s="215"/>
      <c r="L88" s="216"/>
      <c r="M88" s="216"/>
      <c r="N88" s="216"/>
      <c r="O88" s="216"/>
      <c r="P88" s="216"/>
      <c r="Q88" s="216"/>
      <c r="R88" s="216"/>
      <c r="S88" s="216"/>
      <c r="T88" s="216"/>
      <c r="U88" s="216"/>
      <c r="V88" s="216"/>
      <c r="W88" s="216"/>
      <c r="X88" s="216"/>
      <c r="Y88" s="216"/>
      <c r="Z88" s="216"/>
      <c r="AA88" s="216"/>
      <c r="AB88" s="216"/>
      <c r="AC88" s="216"/>
      <c r="AD88" s="216"/>
      <c r="AE88" s="216"/>
      <c r="AF88" s="216"/>
      <c r="AG88" s="216"/>
      <c r="AH88" s="216"/>
      <c r="AI88" s="216"/>
      <c r="AJ88" s="216"/>
      <c r="AK88" s="216"/>
      <c r="AL88" s="216"/>
    </row>
    <row r="89" spans="2:38" s="214" customFormat="1" ht="18" customHeight="1" x14ac:dyDescent="0.25">
      <c r="B89" s="795"/>
      <c r="C89" s="800"/>
      <c r="D89" s="783"/>
      <c r="E89" s="783"/>
      <c r="F89" s="783"/>
      <c r="G89" s="802"/>
      <c r="H89" s="803"/>
      <c r="I89" s="803"/>
      <c r="J89" s="215"/>
      <c r="K89" s="215"/>
      <c r="L89" s="216"/>
      <c r="M89" s="216"/>
      <c r="N89" s="216"/>
      <c r="O89" s="216"/>
      <c r="P89" s="216"/>
      <c r="Q89" s="216"/>
      <c r="R89" s="216"/>
      <c r="S89" s="216"/>
      <c r="T89" s="216"/>
      <c r="U89" s="216"/>
      <c r="V89" s="216"/>
      <c r="W89" s="216"/>
      <c r="X89" s="216"/>
      <c r="Y89" s="216"/>
      <c r="Z89" s="216"/>
      <c r="AA89" s="216"/>
      <c r="AB89" s="216"/>
      <c r="AC89" s="216"/>
      <c r="AD89" s="216"/>
      <c r="AE89" s="216"/>
      <c r="AF89" s="216"/>
      <c r="AG89" s="216"/>
      <c r="AH89" s="216"/>
      <c r="AI89" s="216"/>
      <c r="AJ89" s="216"/>
      <c r="AK89" s="216"/>
      <c r="AL89" s="216"/>
    </row>
    <row r="90" spans="2:38" s="214" customFormat="1" ht="29.25" customHeight="1" x14ac:dyDescent="0.25">
      <c r="B90" s="795"/>
      <c r="C90" s="800"/>
      <c r="D90" s="801" t="s">
        <v>871</v>
      </c>
      <c r="E90" s="801"/>
      <c r="F90" s="801"/>
      <c r="G90" s="220"/>
      <c r="H90" s="768"/>
      <c r="I90" s="768"/>
      <c r="J90" s="215"/>
      <c r="K90" s="215"/>
      <c r="L90" s="216"/>
      <c r="M90" s="216"/>
      <c r="N90" s="216"/>
      <c r="O90" s="216"/>
      <c r="P90" s="216"/>
      <c r="Q90" s="216"/>
      <c r="R90" s="216"/>
      <c r="S90" s="216"/>
      <c r="T90" s="216"/>
      <c r="U90" s="216"/>
      <c r="V90" s="216"/>
      <c r="W90" s="216"/>
      <c r="X90" s="216"/>
      <c r="Y90" s="216"/>
      <c r="Z90" s="216"/>
      <c r="AA90" s="216"/>
      <c r="AB90" s="216"/>
      <c r="AC90" s="216"/>
      <c r="AD90" s="216"/>
      <c r="AE90" s="216"/>
      <c r="AF90" s="216"/>
      <c r="AG90" s="216"/>
      <c r="AH90" s="216"/>
      <c r="AI90" s="216"/>
      <c r="AJ90" s="216"/>
      <c r="AK90" s="216"/>
      <c r="AL90" s="216"/>
    </row>
    <row r="91" spans="2:38" s="214" customFormat="1" ht="27.75" customHeight="1" x14ac:dyDescent="0.25">
      <c r="B91" s="795"/>
      <c r="C91" s="800"/>
      <c r="D91" s="801" t="s">
        <v>872</v>
      </c>
      <c r="E91" s="801"/>
      <c r="F91" s="801"/>
      <c r="G91" s="226"/>
      <c r="H91" s="768"/>
      <c r="I91" s="768"/>
      <c r="J91" s="215"/>
      <c r="K91" s="215"/>
      <c r="L91" s="216"/>
      <c r="M91" s="216"/>
      <c r="N91" s="216"/>
      <c r="O91" s="216"/>
      <c r="P91" s="216"/>
      <c r="Q91" s="216"/>
      <c r="R91" s="216"/>
      <c r="S91" s="216"/>
      <c r="T91" s="216"/>
      <c r="U91" s="216"/>
      <c r="V91" s="216"/>
      <c r="W91" s="216"/>
      <c r="X91" s="216"/>
      <c r="Y91" s="216"/>
      <c r="Z91" s="216"/>
      <c r="AA91" s="216"/>
      <c r="AB91" s="216"/>
      <c r="AC91" s="216"/>
      <c r="AD91" s="216"/>
      <c r="AE91" s="216"/>
      <c r="AF91" s="216"/>
      <c r="AG91" s="216"/>
      <c r="AH91" s="216"/>
      <c r="AI91" s="216"/>
      <c r="AJ91" s="216"/>
      <c r="AK91" s="216"/>
      <c r="AL91" s="216"/>
    </row>
    <row r="92" spans="2:38" s="214" customFormat="1" ht="25.5" customHeight="1" x14ac:dyDescent="0.25">
      <c r="B92" s="795"/>
      <c r="C92" s="800"/>
      <c r="D92" s="801" t="s">
        <v>873</v>
      </c>
      <c r="E92" s="801"/>
      <c r="F92" s="801"/>
      <c r="G92" s="226"/>
      <c r="H92" s="768"/>
      <c r="I92" s="768"/>
      <c r="J92" s="215"/>
      <c r="K92" s="215"/>
      <c r="L92" s="216"/>
      <c r="M92" s="216"/>
      <c r="N92" s="216"/>
      <c r="O92" s="216"/>
      <c r="P92" s="216"/>
      <c r="Q92" s="216"/>
      <c r="R92" s="216"/>
      <c r="S92" s="216"/>
      <c r="T92" s="216"/>
      <c r="U92" s="216"/>
      <c r="V92" s="216"/>
      <c r="W92" s="216"/>
      <c r="X92" s="216"/>
      <c r="Y92" s="216"/>
      <c r="Z92" s="216"/>
      <c r="AA92" s="216"/>
      <c r="AB92" s="216"/>
      <c r="AC92" s="216"/>
      <c r="AD92" s="216"/>
      <c r="AE92" s="216"/>
      <c r="AF92" s="216"/>
      <c r="AG92" s="216"/>
      <c r="AH92" s="216"/>
      <c r="AI92" s="216"/>
      <c r="AJ92" s="216"/>
      <c r="AK92" s="216"/>
      <c r="AL92" s="216"/>
    </row>
    <row r="93" spans="2:38" s="214" customFormat="1" ht="25.5" customHeight="1" x14ac:dyDescent="0.25">
      <c r="B93" s="795"/>
      <c r="C93" s="800"/>
      <c r="D93" s="810" t="s">
        <v>874</v>
      </c>
      <c r="E93" s="810"/>
      <c r="F93" s="810"/>
      <c r="G93" s="226"/>
      <c r="H93" s="768"/>
      <c r="I93" s="768"/>
      <c r="J93" s="215"/>
      <c r="K93" s="215"/>
      <c r="L93" s="216"/>
      <c r="M93" s="216"/>
      <c r="N93" s="216"/>
      <c r="O93" s="216"/>
      <c r="P93" s="216"/>
      <c r="Q93" s="216"/>
      <c r="R93" s="216"/>
      <c r="S93" s="216"/>
      <c r="T93" s="216"/>
      <c r="U93" s="216"/>
      <c r="V93" s="216"/>
      <c r="W93" s="216"/>
      <c r="X93" s="216"/>
      <c r="Y93" s="216"/>
      <c r="Z93" s="216"/>
      <c r="AA93" s="216"/>
      <c r="AB93" s="216"/>
      <c r="AC93" s="216"/>
      <c r="AD93" s="216"/>
      <c r="AE93" s="216"/>
      <c r="AF93" s="216"/>
      <c r="AG93" s="216"/>
      <c r="AH93" s="216"/>
      <c r="AI93" s="216"/>
      <c r="AJ93" s="216"/>
      <c r="AK93" s="216"/>
      <c r="AL93" s="216"/>
    </row>
    <row r="94" spans="2:38" s="214" customFormat="1" ht="29.25" customHeight="1" x14ac:dyDescent="0.25">
      <c r="B94" s="795"/>
      <c r="C94" s="800"/>
      <c r="D94" s="801" t="s">
        <v>875</v>
      </c>
      <c r="E94" s="801"/>
      <c r="F94" s="801"/>
      <c r="G94" s="226"/>
      <c r="H94" s="768"/>
      <c r="I94" s="768"/>
      <c r="J94" s="215"/>
      <c r="K94" s="215"/>
      <c r="L94" s="216"/>
      <c r="M94" s="216"/>
      <c r="N94" s="216"/>
      <c r="O94" s="216"/>
      <c r="P94" s="216"/>
      <c r="Q94" s="216"/>
      <c r="R94" s="216"/>
      <c r="S94" s="216"/>
      <c r="T94" s="216"/>
      <c r="U94" s="216"/>
      <c r="V94" s="216"/>
      <c r="W94" s="216"/>
      <c r="X94" s="216"/>
      <c r="Y94" s="216"/>
      <c r="Z94" s="216"/>
      <c r="AA94" s="216"/>
      <c r="AB94" s="216"/>
      <c r="AC94" s="216"/>
      <c r="AD94" s="216"/>
      <c r="AE94" s="216"/>
      <c r="AF94" s="216"/>
      <c r="AG94" s="216"/>
      <c r="AH94" s="216"/>
      <c r="AI94" s="216"/>
      <c r="AJ94" s="216"/>
      <c r="AK94" s="216"/>
      <c r="AL94" s="216"/>
    </row>
    <row r="95" spans="2:38" s="214" customFormat="1" ht="42.75" customHeight="1" x14ac:dyDescent="0.25">
      <c r="B95" s="795"/>
      <c r="C95" s="800"/>
      <c r="D95" s="783" t="s">
        <v>876</v>
      </c>
      <c r="E95" s="783"/>
      <c r="F95" s="783"/>
      <c r="G95" s="227"/>
      <c r="H95" s="768"/>
      <c r="I95" s="768"/>
      <c r="J95" s="215"/>
      <c r="K95" s="215"/>
      <c r="L95" s="216"/>
      <c r="M95" s="216"/>
      <c r="N95" s="216"/>
      <c r="O95" s="216"/>
      <c r="P95" s="216"/>
      <c r="Q95" s="216"/>
      <c r="R95" s="216"/>
      <c r="S95" s="216"/>
      <c r="T95" s="216"/>
      <c r="U95" s="216"/>
      <c r="V95" s="216"/>
      <c r="W95" s="216"/>
      <c r="X95" s="216"/>
      <c r="Y95" s="216"/>
      <c r="Z95" s="216"/>
      <c r="AA95" s="216"/>
      <c r="AB95" s="216"/>
      <c r="AC95" s="216"/>
      <c r="AD95" s="216"/>
      <c r="AE95" s="216"/>
      <c r="AF95" s="216"/>
      <c r="AG95" s="216"/>
      <c r="AH95" s="216"/>
      <c r="AI95" s="216"/>
      <c r="AJ95" s="216"/>
      <c r="AK95" s="216"/>
      <c r="AL95" s="216"/>
    </row>
    <row r="96" spans="2:38" s="214" customFormat="1" ht="38.25" customHeight="1" x14ac:dyDescent="0.25">
      <c r="B96" s="795"/>
      <c r="C96" s="800"/>
      <c r="D96" s="783" t="s">
        <v>877</v>
      </c>
      <c r="E96" s="783"/>
      <c r="F96" s="783"/>
      <c r="G96" s="227"/>
      <c r="H96" s="768"/>
      <c r="I96" s="768"/>
      <c r="J96" s="215"/>
      <c r="K96" s="215"/>
      <c r="L96" s="216"/>
      <c r="M96" s="216"/>
      <c r="N96" s="216"/>
      <c r="O96" s="216"/>
      <c r="P96" s="216"/>
      <c r="Q96" s="216"/>
      <c r="R96" s="216"/>
      <c r="S96" s="216"/>
      <c r="T96" s="216"/>
      <c r="U96" s="216"/>
      <c r="V96" s="216"/>
      <c r="W96" s="216"/>
      <c r="X96" s="216"/>
      <c r="Y96" s="216"/>
      <c r="Z96" s="216"/>
      <c r="AA96" s="216"/>
      <c r="AB96" s="216"/>
      <c r="AC96" s="216"/>
      <c r="AD96" s="216"/>
      <c r="AE96" s="216"/>
      <c r="AF96" s="216"/>
      <c r="AG96" s="216"/>
      <c r="AH96" s="216"/>
      <c r="AI96" s="216"/>
      <c r="AJ96" s="216"/>
      <c r="AK96" s="216"/>
      <c r="AL96" s="216"/>
    </row>
    <row r="97" spans="2:38" s="214" customFormat="1" x14ac:dyDescent="0.25">
      <c r="B97" s="769"/>
      <c r="C97" s="770"/>
      <c r="D97" s="770"/>
      <c r="E97" s="770"/>
      <c r="F97" s="770"/>
      <c r="G97" s="770"/>
      <c r="H97" s="770"/>
      <c r="I97" s="771"/>
      <c r="J97" s="215"/>
      <c r="K97" s="215"/>
      <c r="L97" s="216"/>
      <c r="M97" s="216"/>
      <c r="N97" s="216"/>
      <c r="O97" s="216"/>
      <c r="P97" s="216"/>
      <c r="Q97" s="216"/>
      <c r="R97" s="216"/>
      <c r="S97" s="216"/>
      <c r="T97" s="216"/>
      <c r="U97" s="216"/>
      <c r="V97" s="216"/>
      <c r="W97" s="216"/>
      <c r="X97" s="216"/>
      <c r="Y97" s="216"/>
      <c r="Z97" s="216"/>
      <c r="AA97" s="216"/>
      <c r="AB97" s="216"/>
      <c r="AC97" s="216"/>
      <c r="AD97" s="216"/>
      <c r="AE97" s="216"/>
      <c r="AF97" s="216"/>
      <c r="AG97" s="216"/>
      <c r="AH97" s="216"/>
      <c r="AI97" s="216"/>
      <c r="AJ97" s="216"/>
      <c r="AK97" s="216"/>
      <c r="AL97" s="216"/>
    </row>
    <row r="98" spans="2:38" s="214" customFormat="1" x14ac:dyDescent="0.25">
      <c r="B98" s="752" t="s">
        <v>233</v>
      </c>
      <c r="C98" s="752"/>
      <c r="D98" s="752"/>
      <c r="E98" s="752"/>
      <c r="F98" s="752"/>
      <c r="G98" s="752"/>
      <c r="H98" s="752"/>
      <c r="I98" s="752"/>
      <c r="J98" s="215"/>
      <c r="K98" s="215"/>
      <c r="L98" s="216"/>
      <c r="M98" s="216"/>
      <c r="N98" s="216"/>
      <c r="O98" s="216"/>
      <c r="P98" s="216"/>
      <c r="Q98" s="216"/>
      <c r="R98" s="216"/>
      <c r="S98" s="216"/>
      <c r="T98" s="216"/>
      <c r="U98" s="216"/>
      <c r="V98" s="216"/>
      <c r="W98" s="216"/>
      <c r="X98" s="216"/>
      <c r="Y98" s="216"/>
      <c r="Z98" s="216"/>
      <c r="AA98" s="216"/>
      <c r="AB98" s="216"/>
      <c r="AC98" s="216"/>
      <c r="AD98" s="216"/>
      <c r="AE98" s="216"/>
      <c r="AF98" s="216"/>
      <c r="AG98" s="216"/>
      <c r="AH98" s="216"/>
      <c r="AI98" s="216"/>
      <c r="AJ98" s="216"/>
      <c r="AK98" s="216"/>
      <c r="AL98" s="216"/>
    </row>
    <row r="99" spans="2:38" s="214" customFormat="1" x14ac:dyDescent="0.25">
      <c r="B99" s="752"/>
      <c r="C99" s="752"/>
      <c r="D99" s="752"/>
      <c r="E99" s="752"/>
      <c r="F99" s="752"/>
      <c r="G99" s="752"/>
      <c r="H99" s="752"/>
      <c r="I99" s="752"/>
      <c r="J99" s="215"/>
      <c r="K99" s="215"/>
      <c r="L99" s="216"/>
      <c r="M99" s="216"/>
      <c r="N99" s="216"/>
      <c r="O99" s="216"/>
      <c r="P99" s="216"/>
      <c r="Q99" s="216"/>
      <c r="R99" s="216"/>
      <c r="S99" s="216"/>
      <c r="T99" s="216"/>
      <c r="U99" s="216"/>
      <c r="V99" s="216"/>
      <c r="W99" s="216"/>
      <c r="X99" s="216"/>
      <c r="Y99" s="216"/>
      <c r="Z99" s="216"/>
      <c r="AA99" s="216"/>
      <c r="AB99" s="216"/>
      <c r="AC99" s="216"/>
      <c r="AD99" s="216"/>
      <c r="AE99" s="216"/>
      <c r="AF99" s="216"/>
      <c r="AG99" s="216"/>
      <c r="AH99" s="216"/>
      <c r="AI99" s="216"/>
      <c r="AJ99" s="216"/>
      <c r="AK99" s="216"/>
      <c r="AL99" s="216"/>
    </row>
    <row r="100" spans="2:38" s="214" customFormat="1" x14ac:dyDescent="0.25">
      <c r="B100" s="752"/>
      <c r="C100" s="752"/>
      <c r="D100" s="752"/>
      <c r="E100" s="752"/>
      <c r="F100" s="752"/>
      <c r="G100" s="752"/>
      <c r="H100" s="752"/>
      <c r="I100" s="752"/>
      <c r="J100" s="215"/>
      <c r="K100" s="215"/>
      <c r="L100" s="216"/>
      <c r="M100" s="216"/>
      <c r="N100" s="216"/>
      <c r="O100" s="216"/>
      <c r="P100" s="216"/>
      <c r="Q100" s="216"/>
      <c r="R100" s="216"/>
      <c r="S100" s="216"/>
      <c r="T100" s="216"/>
      <c r="U100" s="216"/>
      <c r="V100" s="216"/>
      <c r="W100" s="216"/>
      <c r="X100" s="216"/>
      <c r="Y100" s="216"/>
      <c r="Z100" s="216"/>
      <c r="AA100" s="216"/>
      <c r="AB100" s="216"/>
      <c r="AC100" s="216"/>
      <c r="AD100" s="216"/>
      <c r="AE100" s="216"/>
      <c r="AF100" s="216"/>
      <c r="AG100" s="216"/>
      <c r="AH100" s="216"/>
      <c r="AI100" s="216"/>
      <c r="AJ100" s="216"/>
      <c r="AK100" s="216"/>
      <c r="AL100" s="216"/>
    </row>
    <row r="101" spans="2:38" s="214" customFormat="1" x14ac:dyDescent="0.25">
      <c r="B101" s="752"/>
      <c r="C101" s="752"/>
      <c r="D101" s="752"/>
      <c r="E101" s="752"/>
      <c r="F101" s="752"/>
      <c r="G101" s="752"/>
      <c r="H101" s="752"/>
      <c r="I101" s="752"/>
      <c r="J101" s="215"/>
      <c r="K101" s="215"/>
      <c r="L101" s="216"/>
      <c r="M101" s="216"/>
      <c r="N101" s="216"/>
      <c r="O101" s="216"/>
      <c r="P101" s="216"/>
      <c r="Q101" s="216"/>
      <c r="R101" s="216"/>
      <c r="S101" s="216"/>
      <c r="T101" s="216"/>
      <c r="U101" s="216"/>
      <c r="V101" s="216"/>
      <c r="W101" s="216"/>
      <c r="X101" s="216"/>
      <c r="Y101" s="216"/>
      <c r="Z101" s="216"/>
      <c r="AA101" s="216"/>
      <c r="AB101" s="216"/>
      <c r="AC101" s="216"/>
      <c r="AD101" s="216"/>
      <c r="AE101" s="216"/>
      <c r="AF101" s="216"/>
      <c r="AG101" s="216"/>
      <c r="AH101" s="216"/>
      <c r="AI101" s="216"/>
      <c r="AJ101" s="216"/>
      <c r="AK101" s="216"/>
      <c r="AL101" s="216"/>
    </row>
    <row r="102" spans="2:38" s="214" customFormat="1" ht="161.25" customHeight="1" x14ac:dyDescent="0.25">
      <c r="B102" s="752"/>
      <c r="C102" s="752"/>
      <c r="D102" s="752"/>
      <c r="E102" s="752"/>
      <c r="F102" s="752"/>
      <c r="G102" s="752"/>
      <c r="H102" s="752"/>
      <c r="I102" s="752"/>
      <c r="J102" s="215"/>
      <c r="K102" s="215"/>
      <c r="L102" s="216"/>
      <c r="M102" s="216"/>
      <c r="N102" s="216"/>
      <c r="O102" s="216"/>
      <c r="P102" s="216"/>
      <c r="Q102" s="216"/>
      <c r="R102" s="216"/>
      <c r="S102" s="216"/>
      <c r="T102" s="216"/>
      <c r="U102" s="216"/>
      <c r="V102" s="216"/>
      <c r="W102" s="216"/>
      <c r="X102" s="216"/>
      <c r="Y102" s="216"/>
      <c r="Z102" s="216"/>
      <c r="AA102" s="216"/>
      <c r="AB102" s="216"/>
      <c r="AC102" s="216"/>
      <c r="AD102" s="216"/>
      <c r="AE102" s="216"/>
      <c r="AF102" s="216"/>
      <c r="AG102" s="216"/>
      <c r="AH102" s="216"/>
      <c r="AI102" s="216"/>
      <c r="AJ102" s="216"/>
      <c r="AK102" s="216"/>
      <c r="AL102" s="216"/>
    </row>
    <row r="103" spans="2:38" s="195" customFormat="1" x14ac:dyDescent="0.25"/>
    <row r="104" spans="2:38" s="195" customFormat="1" x14ac:dyDescent="0.25"/>
    <row r="105" spans="2:38" s="195" customFormat="1" x14ac:dyDescent="0.25"/>
    <row r="106" spans="2:38" s="195" customFormat="1" x14ac:dyDescent="0.25"/>
    <row r="107" spans="2:38" s="195" customFormat="1" x14ac:dyDescent="0.25"/>
    <row r="108" spans="2:38" s="195" customFormat="1" x14ac:dyDescent="0.25"/>
    <row r="109" spans="2:38" s="195" customFormat="1" x14ac:dyDescent="0.25"/>
    <row r="110" spans="2:38" s="195" customFormat="1" x14ac:dyDescent="0.25"/>
    <row r="111" spans="2:38" s="195" customFormat="1" x14ac:dyDescent="0.25"/>
    <row r="112" spans="2:38" s="195" customFormat="1" x14ac:dyDescent="0.25"/>
    <row r="113" s="195" customFormat="1" x14ac:dyDescent="0.25"/>
    <row r="114" s="195" customFormat="1" x14ac:dyDescent="0.25"/>
    <row r="115" s="195" customFormat="1" x14ac:dyDescent="0.25"/>
    <row r="116" s="195" customFormat="1" x14ac:dyDescent="0.25"/>
    <row r="117" s="195" customFormat="1" x14ac:dyDescent="0.25"/>
    <row r="118" s="195" customFormat="1" x14ac:dyDescent="0.25"/>
    <row r="119" s="195" customFormat="1" x14ac:dyDescent="0.25"/>
    <row r="120" s="195" customFormat="1" x14ac:dyDescent="0.25"/>
    <row r="121" s="195" customFormat="1" x14ac:dyDescent="0.25"/>
    <row r="122" s="195" customFormat="1" x14ac:dyDescent="0.25"/>
    <row r="123" s="195" customFormat="1" x14ac:dyDescent="0.25"/>
    <row r="124" s="195" customFormat="1" x14ac:dyDescent="0.25"/>
    <row r="125" s="195" customFormat="1" x14ac:dyDescent="0.25"/>
    <row r="126" s="195" customFormat="1" x14ac:dyDescent="0.25"/>
    <row r="127" s="195" customFormat="1" x14ac:dyDescent="0.25"/>
    <row r="128" s="195" customFormat="1" x14ac:dyDescent="0.25"/>
    <row r="129" s="195" customFormat="1" x14ac:dyDescent="0.25"/>
    <row r="130" s="195" customFormat="1" x14ac:dyDescent="0.25"/>
    <row r="131" s="195" customFormat="1" x14ac:dyDescent="0.25"/>
    <row r="132" s="195" customFormat="1" x14ac:dyDescent="0.25"/>
    <row r="133" s="195" customFormat="1" x14ac:dyDescent="0.25"/>
    <row r="134" s="195" customFormat="1" x14ac:dyDescent="0.25"/>
    <row r="135" s="195" customFormat="1" x14ac:dyDescent="0.25"/>
    <row r="136" s="195" customFormat="1" x14ac:dyDescent="0.25"/>
    <row r="137" s="195" customFormat="1" x14ac:dyDescent="0.25"/>
    <row r="138" s="195" customFormat="1" x14ac:dyDescent="0.25"/>
    <row r="139" s="195" customFormat="1" x14ac:dyDescent="0.25"/>
    <row r="140" s="195" customFormat="1" x14ac:dyDescent="0.25"/>
    <row r="141" s="195" customFormat="1" x14ac:dyDescent="0.25"/>
    <row r="142" s="195" customFormat="1" x14ac:dyDescent="0.25"/>
    <row r="143" s="195" customFormat="1" x14ac:dyDescent="0.25"/>
    <row r="144" s="195" customFormat="1" x14ac:dyDescent="0.25"/>
    <row r="145" s="195" customFormat="1" x14ac:dyDescent="0.25"/>
    <row r="146" s="195" customFormat="1" x14ac:dyDescent="0.25"/>
    <row r="147" s="195" customFormat="1" x14ac:dyDescent="0.25"/>
    <row r="148" s="195" customFormat="1" x14ac:dyDescent="0.25"/>
    <row r="149" s="195" customFormat="1" x14ac:dyDescent="0.25"/>
    <row r="150" s="195" customFormat="1" x14ac:dyDescent="0.25"/>
    <row r="151" s="195" customFormat="1" x14ac:dyDescent="0.25"/>
    <row r="152" s="195" customFormat="1" x14ac:dyDescent="0.25"/>
    <row r="153" s="195" customFormat="1" x14ac:dyDescent="0.25"/>
    <row r="154" s="195" customFormat="1" x14ac:dyDescent="0.25"/>
    <row r="155" s="195" customFormat="1" x14ac:dyDescent="0.25"/>
    <row r="156" s="195" customFormat="1" x14ac:dyDescent="0.25"/>
    <row r="157" s="195" customFormat="1" x14ac:dyDescent="0.25"/>
    <row r="158" s="195" customFormat="1" x14ac:dyDescent="0.25"/>
    <row r="159" s="195" customFormat="1" x14ac:dyDescent="0.25"/>
    <row r="160" s="195" customFormat="1" x14ac:dyDescent="0.25"/>
    <row r="161" s="195" customFormat="1" x14ac:dyDescent="0.25"/>
    <row r="162" s="195" customFormat="1" x14ac:dyDescent="0.25"/>
    <row r="163" s="195" customFormat="1" x14ac:dyDescent="0.25"/>
    <row r="164" s="195" customFormat="1" x14ac:dyDescent="0.25"/>
    <row r="165" s="195" customFormat="1" x14ac:dyDescent="0.25"/>
    <row r="166" s="195" customFormat="1" x14ac:dyDescent="0.25"/>
    <row r="167" s="195" customFormat="1" x14ac:dyDescent="0.25"/>
    <row r="168" s="195" customFormat="1" x14ac:dyDescent="0.25"/>
    <row r="169" s="195" customFormat="1" x14ac:dyDescent="0.25"/>
    <row r="170" s="195" customFormat="1" x14ac:dyDescent="0.25"/>
    <row r="171" s="195" customFormat="1" x14ac:dyDescent="0.25"/>
    <row r="172" s="195" customFormat="1" x14ac:dyDescent="0.25"/>
    <row r="173" s="195" customFormat="1" x14ac:dyDescent="0.25"/>
    <row r="174" s="195" customFormat="1" x14ac:dyDescent="0.25"/>
    <row r="175" s="195" customFormat="1" x14ac:dyDescent="0.25"/>
    <row r="176" s="195" customFormat="1" x14ac:dyDescent="0.25"/>
    <row r="177" s="195" customFormat="1" x14ac:dyDescent="0.25"/>
    <row r="178" s="195" customFormat="1" x14ac:dyDescent="0.25"/>
    <row r="179" s="195" customFormat="1" x14ac:dyDescent="0.25"/>
    <row r="180" s="195" customFormat="1" x14ac:dyDescent="0.25"/>
    <row r="181" s="195" customFormat="1" x14ac:dyDescent="0.25"/>
    <row r="182" s="195" customFormat="1" x14ac:dyDescent="0.25"/>
    <row r="183" s="195" customFormat="1" x14ac:dyDescent="0.25"/>
    <row r="184" s="195" customFormat="1" x14ac:dyDescent="0.25"/>
    <row r="185" s="195" customFormat="1" x14ac:dyDescent="0.25"/>
    <row r="186" s="195" customFormat="1" x14ac:dyDescent="0.25"/>
    <row r="187" s="195" customFormat="1" x14ac:dyDescent="0.25"/>
    <row r="188" s="195" customFormat="1" x14ac:dyDescent="0.25"/>
    <row r="189" s="195" customFormat="1" x14ac:dyDescent="0.25"/>
    <row r="190" s="195" customFormat="1" x14ac:dyDescent="0.25"/>
    <row r="191" s="195" customFormat="1" x14ac:dyDescent="0.25"/>
    <row r="192" s="195" customFormat="1" x14ac:dyDescent="0.25"/>
    <row r="193" s="195" customFormat="1" x14ac:dyDescent="0.25"/>
    <row r="194" s="195" customFormat="1" x14ac:dyDescent="0.25"/>
    <row r="195" s="195" customFormat="1" x14ac:dyDescent="0.25"/>
    <row r="196" s="195" customFormat="1" x14ac:dyDescent="0.25"/>
    <row r="197" s="195" customFormat="1" x14ac:dyDescent="0.25"/>
    <row r="198" s="195" customFormat="1" x14ac:dyDescent="0.25"/>
    <row r="199" s="195" customFormat="1" x14ac:dyDescent="0.25"/>
    <row r="200" s="195" customFormat="1" x14ac:dyDescent="0.25"/>
    <row r="201" s="195" customFormat="1" x14ac:dyDescent="0.25"/>
    <row r="202" s="195" customFormat="1" x14ac:dyDescent="0.25"/>
    <row r="203" s="195" customFormat="1" x14ac:dyDescent="0.25"/>
    <row r="204" s="195" customFormat="1" x14ac:dyDescent="0.25"/>
    <row r="205" s="195" customFormat="1" x14ac:dyDescent="0.25"/>
    <row r="206" s="195" customFormat="1" x14ac:dyDescent="0.25"/>
    <row r="207" s="195" customFormat="1" x14ac:dyDescent="0.25"/>
    <row r="208" s="195" customFormat="1" x14ac:dyDescent="0.25"/>
    <row r="209" s="195" customFormat="1" x14ac:dyDescent="0.25"/>
    <row r="210" s="195" customFormat="1" x14ac:dyDescent="0.25"/>
    <row r="211" s="195" customFormat="1" x14ac:dyDescent="0.25"/>
    <row r="212" s="195" customFormat="1" x14ac:dyDescent="0.25"/>
    <row r="213" s="195" customFormat="1" x14ac:dyDescent="0.25"/>
    <row r="214" s="195" customFormat="1" x14ac:dyDescent="0.25"/>
    <row r="215" s="195" customFormat="1" x14ac:dyDescent="0.25"/>
    <row r="216" s="195" customFormat="1" x14ac:dyDescent="0.25"/>
    <row r="217" s="195" customFormat="1" x14ac:dyDescent="0.25"/>
    <row r="218" s="195" customFormat="1" x14ac:dyDescent="0.25"/>
    <row r="219" s="195" customFormat="1" x14ac:dyDescent="0.25"/>
    <row r="220" s="195" customFormat="1" x14ac:dyDescent="0.25"/>
    <row r="221" s="195" customFormat="1" x14ac:dyDescent="0.25"/>
    <row r="222" s="195" customFormat="1" x14ac:dyDescent="0.25"/>
    <row r="223" s="195" customFormat="1" x14ac:dyDescent="0.25"/>
    <row r="224" s="195" customFormat="1" x14ac:dyDescent="0.25"/>
    <row r="225" s="195" customFormat="1" x14ac:dyDescent="0.25"/>
    <row r="226" s="195" customFormat="1" x14ac:dyDescent="0.25"/>
    <row r="227" s="195" customFormat="1" x14ac:dyDescent="0.25"/>
    <row r="228" s="195" customFormat="1" x14ac:dyDescent="0.25"/>
    <row r="229" s="195" customFormat="1" x14ac:dyDescent="0.25"/>
    <row r="230" s="195" customFormat="1" x14ac:dyDescent="0.25"/>
    <row r="231" s="195" customFormat="1" x14ac:dyDescent="0.25"/>
    <row r="232" s="195" customFormat="1" x14ac:dyDescent="0.25"/>
    <row r="233" s="195" customFormat="1" x14ac:dyDescent="0.25"/>
    <row r="234" s="195" customFormat="1" x14ac:dyDescent="0.25"/>
    <row r="235" s="195" customFormat="1" x14ac:dyDescent="0.25"/>
    <row r="236" s="195" customFormat="1" x14ac:dyDescent="0.25"/>
    <row r="237" s="195" customFormat="1" x14ac:dyDescent="0.25"/>
    <row r="238" s="195" customFormat="1" x14ac:dyDescent="0.25"/>
    <row r="239" s="195" customFormat="1" x14ac:dyDescent="0.25"/>
    <row r="240" s="195" customFormat="1" x14ac:dyDescent="0.25"/>
    <row r="241" s="195" customFormat="1" x14ac:dyDescent="0.25"/>
    <row r="242" s="195" customFormat="1" x14ac:dyDescent="0.25"/>
    <row r="243" s="195" customFormat="1" x14ac:dyDescent="0.25"/>
    <row r="244" s="195" customFormat="1" x14ac:dyDescent="0.25"/>
    <row r="245" s="195" customFormat="1" x14ac:dyDescent="0.25"/>
    <row r="246" s="195" customFormat="1" x14ac:dyDescent="0.25"/>
    <row r="247" s="195" customFormat="1" x14ac:dyDescent="0.25"/>
    <row r="248" s="195" customFormat="1" x14ac:dyDescent="0.25"/>
    <row r="249" s="195" customFormat="1" x14ac:dyDescent="0.25"/>
    <row r="250" s="195" customFormat="1" x14ac:dyDescent="0.25"/>
    <row r="251" s="195" customFormat="1" x14ac:dyDescent="0.25"/>
    <row r="252" s="195" customFormat="1" x14ac:dyDescent="0.25"/>
    <row r="253" s="195" customFormat="1" x14ac:dyDescent="0.25"/>
    <row r="254" s="195" customFormat="1" x14ac:dyDescent="0.25"/>
    <row r="255" s="195" customFormat="1" x14ac:dyDescent="0.25"/>
    <row r="256" s="195" customFormat="1" x14ac:dyDescent="0.25"/>
    <row r="257" s="195" customFormat="1" x14ac:dyDescent="0.25"/>
    <row r="258" s="195" customFormat="1" x14ac:dyDescent="0.25"/>
    <row r="259" s="195" customFormat="1" x14ac:dyDescent="0.25"/>
    <row r="260" s="195" customFormat="1" x14ac:dyDescent="0.25"/>
    <row r="261" s="195" customFormat="1" x14ac:dyDescent="0.25"/>
    <row r="262" s="195" customFormat="1" x14ac:dyDescent="0.25"/>
    <row r="263" s="195" customFormat="1" x14ac:dyDescent="0.25"/>
    <row r="264" s="195" customFormat="1" x14ac:dyDescent="0.25"/>
    <row r="265" s="195" customFormat="1" x14ac:dyDescent="0.25"/>
    <row r="266" s="195" customFormat="1" x14ac:dyDescent="0.25"/>
    <row r="267" s="195" customFormat="1" x14ac:dyDescent="0.25"/>
    <row r="268" s="195" customFormat="1" x14ac:dyDescent="0.25"/>
    <row r="269" s="195" customFormat="1" x14ac:dyDescent="0.25"/>
    <row r="270" s="195" customFormat="1" x14ac:dyDescent="0.25"/>
    <row r="271" s="195" customFormat="1" x14ac:dyDescent="0.25"/>
    <row r="272" s="195" customFormat="1" x14ac:dyDescent="0.25"/>
    <row r="273" s="195" customFormat="1" x14ac:dyDescent="0.25"/>
    <row r="274" s="195" customFormat="1" x14ac:dyDescent="0.25"/>
    <row r="275" s="195" customFormat="1" x14ac:dyDescent="0.25"/>
    <row r="276" s="195" customFormat="1" x14ac:dyDescent="0.25"/>
    <row r="277" s="195" customFormat="1" x14ac:dyDescent="0.25"/>
    <row r="278" s="195" customFormat="1" x14ac:dyDescent="0.25"/>
    <row r="279" s="195" customFormat="1" x14ac:dyDescent="0.25"/>
    <row r="280" s="195" customFormat="1" x14ac:dyDescent="0.25"/>
    <row r="281" s="195" customFormat="1" x14ac:dyDescent="0.25"/>
    <row r="282" s="195" customFormat="1" x14ac:dyDescent="0.25"/>
    <row r="283" s="195" customFormat="1" x14ac:dyDescent="0.25"/>
    <row r="284" s="195" customFormat="1" x14ac:dyDescent="0.25"/>
    <row r="285" s="195" customFormat="1" x14ac:dyDescent="0.25"/>
    <row r="286" s="195" customFormat="1" x14ac:dyDescent="0.25"/>
    <row r="287" s="195" customFormat="1" x14ac:dyDescent="0.25"/>
    <row r="288" s="195" customFormat="1" x14ac:dyDescent="0.25"/>
    <row r="289" s="195" customFormat="1" x14ac:dyDescent="0.25"/>
    <row r="290" s="195" customFormat="1" x14ac:dyDescent="0.25"/>
    <row r="291" s="195" customFormat="1" x14ac:dyDescent="0.25"/>
    <row r="292" s="195" customFormat="1" x14ac:dyDescent="0.25"/>
    <row r="293" s="195" customFormat="1" x14ac:dyDescent="0.25"/>
    <row r="294" s="195" customFormat="1" x14ac:dyDescent="0.25"/>
    <row r="295" s="195" customFormat="1" x14ac:dyDescent="0.25"/>
    <row r="296" s="195" customFormat="1" x14ac:dyDescent="0.25"/>
    <row r="297" s="195" customFormat="1" x14ac:dyDescent="0.25"/>
    <row r="298" s="195" customFormat="1" x14ac:dyDescent="0.25"/>
    <row r="299" s="195" customFormat="1" x14ac:dyDescent="0.25"/>
    <row r="300" s="195" customFormat="1" x14ac:dyDescent="0.25"/>
    <row r="301" s="195" customFormat="1" x14ac:dyDescent="0.25"/>
    <row r="302" s="195" customFormat="1" x14ac:dyDescent="0.25"/>
    <row r="303" s="195" customFormat="1" x14ac:dyDescent="0.25"/>
    <row r="304" s="195" customFormat="1" x14ac:dyDescent="0.25"/>
    <row r="305" s="195" customFormat="1" x14ac:dyDescent="0.25"/>
    <row r="306" s="195" customFormat="1" x14ac:dyDescent="0.25"/>
    <row r="307" s="195" customFormat="1" x14ac:dyDescent="0.25"/>
    <row r="308" s="195" customFormat="1" x14ac:dyDescent="0.25"/>
    <row r="309" s="195" customFormat="1" x14ac:dyDescent="0.25"/>
    <row r="310" s="195" customFormat="1" x14ac:dyDescent="0.25"/>
    <row r="311" s="195" customFormat="1" x14ac:dyDescent="0.25"/>
    <row r="312" s="195" customFormat="1" x14ac:dyDescent="0.25"/>
    <row r="313" s="195" customFormat="1" x14ac:dyDescent="0.25"/>
    <row r="314" s="195" customFormat="1" x14ac:dyDescent="0.25"/>
    <row r="315" s="195" customFormat="1" x14ac:dyDescent="0.25"/>
    <row r="316" s="195" customFormat="1" x14ac:dyDescent="0.25"/>
    <row r="317" s="195" customFormat="1" x14ac:dyDescent="0.25"/>
    <row r="318" s="195" customFormat="1" x14ac:dyDescent="0.25"/>
    <row r="319" s="195" customFormat="1" x14ac:dyDescent="0.25"/>
    <row r="320" s="195" customFormat="1" x14ac:dyDescent="0.25"/>
    <row r="321" s="195" customFormat="1" x14ac:dyDescent="0.25"/>
    <row r="322" s="195" customFormat="1" x14ac:dyDescent="0.25"/>
    <row r="323" s="195" customFormat="1" x14ac:dyDescent="0.25"/>
    <row r="324" s="195" customFormat="1" x14ac:dyDescent="0.25"/>
    <row r="325" s="195" customFormat="1" x14ac:dyDescent="0.25"/>
    <row r="326" s="195" customFormat="1" x14ac:dyDescent="0.25"/>
    <row r="327" s="195" customFormat="1" x14ac:dyDescent="0.25"/>
    <row r="328" s="195" customFormat="1" x14ac:dyDescent="0.25"/>
    <row r="329" s="195" customFormat="1" x14ac:dyDescent="0.25"/>
    <row r="330" s="195" customFormat="1" x14ac:dyDescent="0.25"/>
    <row r="331" s="195" customFormat="1" x14ac:dyDescent="0.25"/>
    <row r="332" s="195" customFormat="1" x14ac:dyDescent="0.25"/>
    <row r="333" s="195" customFormat="1" x14ac:dyDescent="0.25"/>
    <row r="334" s="195" customFormat="1" x14ac:dyDescent="0.25"/>
    <row r="335" s="195" customFormat="1" x14ac:dyDescent="0.25"/>
    <row r="336" s="195" customFormat="1" x14ac:dyDescent="0.25"/>
    <row r="337" s="195" customFormat="1" x14ac:dyDescent="0.25"/>
    <row r="338" s="195" customFormat="1" x14ac:dyDescent="0.25"/>
    <row r="339" s="195" customFormat="1" x14ac:dyDescent="0.25"/>
    <row r="340" s="195" customFormat="1" x14ac:dyDescent="0.25"/>
    <row r="341" s="195" customFormat="1" x14ac:dyDescent="0.25"/>
    <row r="342" s="195" customFormat="1" x14ac:dyDescent="0.25"/>
    <row r="343" s="195" customFormat="1" x14ac:dyDescent="0.25"/>
    <row r="344" s="195" customFormat="1" x14ac:dyDescent="0.25"/>
    <row r="345" s="195" customFormat="1" x14ac:dyDescent="0.25"/>
    <row r="346" s="195" customFormat="1" x14ac:dyDescent="0.25"/>
    <row r="347" s="195" customFormat="1" x14ac:dyDescent="0.25"/>
    <row r="348" s="195" customFormat="1" x14ac:dyDescent="0.25"/>
    <row r="349" s="195" customFormat="1" x14ac:dyDescent="0.25"/>
    <row r="350" s="195" customFormat="1" x14ac:dyDescent="0.25"/>
    <row r="351" s="195" customFormat="1" x14ac:dyDescent="0.25"/>
    <row r="352" s="195" customFormat="1" x14ac:dyDescent="0.25"/>
    <row r="353" s="195" customFormat="1" x14ac:dyDescent="0.25"/>
    <row r="354" s="195" customFormat="1" x14ac:dyDescent="0.25"/>
    <row r="355" s="195" customFormat="1" x14ac:dyDescent="0.25"/>
    <row r="356" s="195" customFormat="1" x14ac:dyDescent="0.25"/>
    <row r="357" s="195" customFormat="1" x14ac:dyDescent="0.25"/>
    <row r="358" s="195" customFormat="1" x14ac:dyDescent="0.25"/>
    <row r="359" s="195" customFormat="1" x14ac:dyDescent="0.25"/>
    <row r="360" s="195" customFormat="1" x14ac:dyDescent="0.25"/>
    <row r="361" s="195" customFormat="1" x14ac:dyDescent="0.25"/>
    <row r="362" s="195" customFormat="1" x14ac:dyDescent="0.25"/>
    <row r="363" s="195" customFormat="1" x14ac:dyDescent="0.25"/>
    <row r="364" s="195" customFormat="1" x14ac:dyDescent="0.25"/>
    <row r="365" s="195" customFormat="1" x14ac:dyDescent="0.25"/>
    <row r="366" s="195" customFormat="1" x14ac:dyDescent="0.25"/>
    <row r="367" s="195" customFormat="1" x14ac:dyDescent="0.25"/>
    <row r="368" s="195" customFormat="1" x14ac:dyDescent="0.25"/>
    <row r="369" s="195" customFormat="1" x14ac:dyDescent="0.25"/>
    <row r="370" s="195" customFormat="1" x14ac:dyDescent="0.25"/>
    <row r="371" s="195" customFormat="1" x14ac:dyDescent="0.25"/>
    <row r="372" s="195" customFormat="1" x14ac:dyDescent="0.25"/>
    <row r="373" s="195" customFormat="1" x14ac:dyDescent="0.25"/>
    <row r="374" s="195" customFormat="1" x14ac:dyDescent="0.25"/>
    <row r="375" s="195" customFormat="1" x14ac:dyDescent="0.25"/>
    <row r="376" s="195" customFormat="1" x14ac:dyDescent="0.25"/>
    <row r="377" s="195" customFormat="1" x14ac:dyDescent="0.25"/>
    <row r="378" s="195" customFormat="1" x14ac:dyDescent="0.25"/>
    <row r="379" s="195" customFormat="1" x14ac:dyDescent="0.25"/>
    <row r="380" s="195" customFormat="1" x14ac:dyDescent="0.25"/>
    <row r="381" s="195" customFormat="1" x14ac:dyDescent="0.25"/>
    <row r="382" s="195" customFormat="1" x14ac:dyDescent="0.25"/>
    <row r="383" s="195" customFormat="1" x14ac:dyDescent="0.25"/>
    <row r="384" s="195" customFormat="1" x14ac:dyDescent="0.25"/>
    <row r="385" s="195" customFormat="1" x14ac:dyDescent="0.25"/>
    <row r="386" s="195" customFormat="1" x14ac:dyDescent="0.25"/>
    <row r="387" s="195" customFormat="1" x14ac:dyDescent="0.25"/>
    <row r="388" s="195" customFormat="1" x14ac:dyDescent="0.25"/>
    <row r="389" s="195" customFormat="1" x14ac:dyDescent="0.25"/>
    <row r="390" s="195" customFormat="1" x14ac:dyDescent="0.25"/>
    <row r="391" s="195" customFormat="1" x14ac:dyDescent="0.25"/>
    <row r="392" s="195" customFormat="1" x14ac:dyDescent="0.25"/>
    <row r="393" s="195" customFormat="1" x14ac:dyDescent="0.25"/>
    <row r="394" s="195" customFormat="1" x14ac:dyDescent="0.25"/>
    <row r="395" s="195" customFormat="1" x14ac:dyDescent="0.25"/>
    <row r="396" s="195" customFormat="1" x14ac:dyDescent="0.25"/>
    <row r="397" s="195" customFormat="1" x14ac:dyDescent="0.25"/>
    <row r="398" s="195" customFormat="1" x14ac:dyDescent="0.25"/>
    <row r="399" s="195" customFormat="1" x14ac:dyDescent="0.25"/>
    <row r="400" s="195" customFormat="1" x14ac:dyDescent="0.25"/>
    <row r="401" s="195" customFormat="1" x14ac:dyDescent="0.25"/>
    <row r="402" s="195" customFormat="1" x14ac:dyDescent="0.25"/>
    <row r="403" s="195" customFormat="1" x14ac:dyDescent="0.25"/>
    <row r="404" s="195" customFormat="1" x14ac:dyDescent="0.25"/>
    <row r="405" s="195" customFormat="1" x14ac:dyDescent="0.25"/>
    <row r="406" s="195" customFormat="1" x14ac:dyDescent="0.25"/>
    <row r="407" s="195" customFormat="1" x14ac:dyDescent="0.25"/>
    <row r="408" s="195" customFormat="1" x14ac:dyDescent="0.25"/>
    <row r="409" s="195" customFormat="1" x14ac:dyDescent="0.25"/>
    <row r="410" s="195" customFormat="1" x14ac:dyDescent="0.25"/>
    <row r="411" s="195" customFormat="1" x14ac:dyDescent="0.25"/>
    <row r="412" s="195" customFormat="1" x14ac:dyDescent="0.25"/>
    <row r="413" s="195" customFormat="1" x14ac:dyDescent="0.25"/>
    <row r="414" s="195" customFormat="1" x14ac:dyDescent="0.25"/>
    <row r="415" s="195" customFormat="1" x14ac:dyDescent="0.25"/>
    <row r="416" s="195" customFormat="1" x14ac:dyDescent="0.25"/>
    <row r="417" s="195" customFormat="1" x14ac:dyDescent="0.25"/>
    <row r="418" s="195" customFormat="1" x14ac:dyDescent="0.25"/>
    <row r="419" s="195" customFormat="1" x14ac:dyDescent="0.25"/>
    <row r="420" s="195" customFormat="1" x14ac:dyDescent="0.25"/>
    <row r="421" s="195" customFormat="1" x14ac:dyDescent="0.25"/>
    <row r="422" s="195" customFormat="1" x14ac:dyDescent="0.25"/>
    <row r="423" s="195" customFormat="1" x14ac:dyDescent="0.25"/>
    <row r="424" s="195" customFormat="1" x14ac:dyDescent="0.25"/>
    <row r="425" s="195" customFormat="1" x14ac:dyDescent="0.25"/>
    <row r="426" s="195" customFormat="1" x14ac:dyDescent="0.25"/>
    <row r="427" s="195" customFormat="1" x14ac:dyDescent="0.25"/>
    <row r="428" s="195" customFormat="1" x14ac:dyDescent="0.25"/>
    <row r="429" s="195" customFormat="1" x14ac:dyDescent="0.25"/>
    <row r="430" s="195" customFormat="1" x14ac:dyDescent="0.25"/>
    <row r="431" s="195" customFormat="1" x14ac:dyDescent="0.25"/>
    <row r="432" s="195" customFormat="1" x14ac:dyDescent="0.25"/>
    <row r="433" s="195" customFormat="1" x14ac:dyDescent="0.25"/>
    <row r="434" s="195" customFormat="1" x14ac:dyDescent="0.25"/>
    <row r="435" s="195" customFormat="1" x14ac:dyDescent="0.25"/>
    <row r="436" s="195" customFormat="1" x14ac:dyDescent="0.25"/>
    <row r="437" s="195" customFormat="1" x14ac:dyDescent="0.25"/>
    <row r="438" s="195" customFormat="1" x14ac:dyDescent="0.25"/>
    <row r="439" s="195" customFormat="1" x14ac:dyDescent="0.25"/>
    <row r="440" s="195" customFormat="1" x14ac:dyDescent="0.25"/>
    <row r="441" s="195" customFormat="1" x14ac:dyDescent="0.25"/>
    <row r="442" s="195" customFormat="1" x14ac:dyDescent="0.25"/>
    <row r="443" s="195" customFormat="1" x14ac:dyDescent="0.25"/>
    <row r="444" s="195" customFormat="1" x14ac:dyDescent="0.25"/>
    <row r="445" s="195" customFormat="1" x14ac:dyDescent="0.25"/>
    <row r="446" s="195" customFormat="1" x14ac:dyDescent="0.25"/>
    <row r="447" s="195" customFormat="1" x14ac:dyDescent="0.25"/>
    <row r="448" s="195" customFormat="1" x14ac:dyDescent="0.25"/>
    <row r="449" s="195" customFormat="1" x14ac:dyDescent="0.25"/>
    <row r="450" s="195" customFormat="1" x14ac:dyDescent="0.25"/>
    <row r="451" s="195" customFormat="1" x14ac:dyDescent="0.25"/>
    <row r="452" s="195" customFormat="1" x14ac:dyDescent="0.25"/>
    <row r="453" s="195" customFormat="1" x14ac:dyDescent="0.25"/>
    <row r="454" s="195" customFormat="1" x14ac:dyDescent="0.25"/>
    <row r="455" s="195" customFormat="1" x14ac:dyDescent="0.25"/>
    <row r="456" s="195" customFormat="1" x14ac:dyDescent="0.25"/>
    <row r="457" s="195" customFormat="1" x14ac:dyDescent="0.25"/>
    <row r="458" s="195" customFormat="1" x14ac:dyDescent="0.25"/>
    <row r="459" s="195" customFormat="1" x14ac:dyDescent="0.25"/>
    <row r="460" s="195" customFormat="1" x14ac:dyDescent="0.25"/>
    <row r="461" s="195" customFormat="1" x14ac:dyDescent="0.25"/>
    <row r="462" s="195" customFormat="1" x14ac:dyDescent="0.25"/>
    <row r="463" s="195" customFormat="1" x14ac:dyDescent="0.25"/>
    <row r="464" s="195" customFormat="1" x14ac:dyDescent="0.25"/>
    <row r="465" s="195" customFormat="1" x14ac:dyDescent="0.25"/>
    <row r="466" s="195" customFormat="1" x14ac:dyDescent="0.25"/>
    <row r="467" s="195" customFormat="1" x14ac:dyDescent="0.25"/>
    <row r="468" s="195" customFormat="1" x14ac:dyDescent="0.25"/>
    <row r="469" s="195" customFormat="1" x14ac:dyDescent="0.25"/>
    <row r="470" s="195" customFormat="1" x14ac:dyDescent="0.25"/>
    <row r="471" s="195" customFormat="1" x14ac:dyDescent="0.25"/>
    <row r="472" s="195" customFormat="1" x14ac:dyDescent="0.25"/>
    <row r="473" s="195" customFormat="1" x14ac:dyDescent="0.25"/>
    <row r="474" s="195" customFormat="1" x14ac:dyDescent="0.25"/>
    <row r="475" s="195" customFormat="1" x14ac:dyDescent="0.25"/>
    <row r="476" s="195" customFormat="1" x14ac:dyDescent="0.25"/>
    <row r="477" s="195" customFormat="1" x14ac:dyDescent="0.25"/>
    <row r="478" s="195" customFormat="1" x14ac:dyDescent="0.25"/>
    <row r="479" s="195" customFormat="1" x14ac:dyDescent="0.25"/>
    <row r="480" s="195" customFormat="1" x14ac:dyDescent="0.25"/>
    <row r="481" s="195" customFormat="1" x14ac:dyDescent="0.25"/>
    <row r="482" s="195" customFormat="1" x14ac:dyDescent="0.25"/>
    <row r="483" s="195" customFormat="1" x14ac:dyDescent="0.25"/>
    <row r="484" s="195" customFormat="1" x14ac:dyDescent="0.25"/>
    <row r="485" s="195" customFormat="1" x14ac:dyDescent="0.25"/>
    <row r="486" s="195" customFormat="1" x14ac:dyDescent="0.25"/>
    <row r="487" s="195" customFormat="1" x14ac:dyDescent="0.25"/>
    <row r="488" s="195" customFormat="1" x14ac:dyDescent="0.25"/>
    <row r="489" s="195" customFormat="1" x14ac:dyDescent="0.25"/>
    <row r="490" s="195" customFormat="1" x14ac:dyDescent="0.25"/>
    <row r="491" s="195" customFormat="1" x14ac:dyDescent="0.25"/>
    <row r="492" s="195" customFormat="1" x14ac:dyDescent="0.25"/>
    <row r="493" s="195" customFormat="1" x14ac:dyDescent="0.25"/>
    <row r="494" s="195" customFormat="1" x14ac:dyDescent="0.25"/>
    <row r="495" s="195" customFormat="1" x14ac:dyDescent="0.25"/>
    <row r="496" s="195" customFormat="1" x14ac:dyDescent="0.25"/>
    <row r="497" s="195" customFormat="1" x14ac:dyDescent="0.25"/>
    <row r="498" s="195" customFormat="1" x14ac:dyDescent="0.25"/>
    <row r="499" s="195" customFormat="1" x14ac:dyDescent="0.25"/>
    <row r="500" s="195" customFormat="1" x14ac:dyDescent="0.25"/>
    <row r="501" s="195" customFormat="1" x14ac:dyDescent="0.25"/>
    <row r="502" s="195" customFormat="1" x14ac:dyDescent="0.25"/>
    <row r="503" s="195" customFormat="1" x14ac:dyDescent="0.25"/>
    <row r="504" s="195" customFormat="1" x14ac:dyDescent="0.25"/>
    <row r="505" s="195" customFormat="1" x14ac:dyDescent="0.25"/>
    <row r="506" s="195" customFormat="1" x14ac:dyDescent="0.25"/>
    <row r="507" s="195" customFormat="1" x14ac:dyDescent="0.25"/>
    <row r="508" s="195" customFormat="1" x14ac:dyDescent="0.25"/>
    <row r="509" s="195" customFormat="1" x14ac:dyDescent="0.25"/>
    <row r="510" s="195" customFormat="1" x14ac:dyDescent="0.25"/>
    <row r="511" s="195" customFormat="1" x14ac:dyDescent="0.25"/>
    <row r="512" s="195" customFormat="1" x14ac:dyDescent="0.25"/>
    <row r="513" s="195" customFormat="1" x14ac:dyDescent="0.25"/>
    <row r="514" s="195" customFormat="1" x14ac:dyDescent="0.25"/>
    <row r="515" s="195" customFormat="1" x14ac:dyDescent="0.25"/>
    <row r="516" s="195" customFormat="1" x14ac:dyDescent="0.25"/>
    <row r="517" s="195" customFormat="1" x14ac:dyDescent="0.25"/>
    <row r="518" s="195" customFormat="1" x14ac:dyDescent="0.25"/>
    <row r="519" s="195" customFormat="1" x14ac:dyDescent="0.25"/>
    <row r="520" s="195" customFormat="1" x14ac:dyDescent="0.25"/>
    <row r="521" s="195" customFormat="1" x14ac:dyDescent="0.25"/>
    <row r="522" s="195" customFormat="1" x14ac:dyDescent="0.25"/>
    <row r="523" s="195" customFormat="1" x14ac:dyDescent="0.25"/>
    <row r="524" s="195" customFormat="1" x14ac:dyDescent="0.25"/>
    <row r="525" s="195" customFormat="1" x14ac:dyDescent="0.25"/>
    <row r="526" s="195" customFormat="1" x14ac:dyDescent="0.25"/>
    <row r="527" s="195" customFormat="1" x14ac:dyDescent="0.25"/>
    <row r="528" s="195" customFormat="1" x14ac:dyDescent="0.25"/>
    <row r="529" s="195" customFormat="1" x14ac:dyDescent="0.25"/>
    <row r="530" s="195" customFormat="1" x14ac:dyDescent="0.25"/>
    <row r="531" s="195" customFormat="1" x14ac:dyDescent="0.25"/>
    <row r="532" s="195" customFormat="1" x14ac:dyDescent="0.25"/>
    <row r="533" s="195" customFormat="1" x14ac:dyDescent="0.25"/>
    <row r="534" s="195" customFormat="1" x14ac:dyDescent="0.25"/>
    <row r="535" s="195" customFormat="1" x14ac:dyDescent="0.25"/>
    <row r="536" s="195" customFormat="1" x14ac:dyDescent="0.25"/>
    <row r="537" s="195" customFormat="1" x14ac:dyDescent="0.25"/>
    <row r="538" s="195" customFormat="1" x14ac:dyDescent="0.25"/>
    <row r="539" s="195" customFormat="1" x14ac:dyDescent="0.25"/>
    <row r="540" s="195" customFormat="1" x14ac:dyDescent="0.25"/>
    <row r="541" s="195" customFormat="1" x14ac:dyDescent="0.25"/>
    <row r="542" s="195" customFormat="1" x14ac:dyDescent="0.25"/>
    <row r="543" s="195" customFormat="1" x14ac:dyDescent="0.25"/>
    <row r="544" s="195" customFormat="1" x14ac:dyDescent="0.25"/>
    <row r="545" s="195" customFormat="1" x14ac:dyDescent="0.25"/>
    <row r="546" s="195" customFormat="1" x14ac:dyDescent="0.25"/>
    <row r="547" s="195" customFormat="1" x14ac:dyDescent="0.25"/>
    <row r="548" s="195" customFormat="1" x14ac:dyDescent="0.25"/>
    <row r="549" s="195" customFormat="1" x14ac:dyDescent="0.25"/>
    <row r="550" s="195" customFormat="1" x14ac:dyDescent="0.25"/>
    <row r="551" s="195" customFormat="1" x14ac:dyDescent="0.25"/>
    <row r="552" s="195" customFormat="1" x14ac:dyDescent="0.25"/>
    <row r="553" s="195" customFormat="1" x14ac:dyDescent="0.25"/>
    <row r="554" s="195" customFormat="1" x14ac:dyDescent="0.25"/>
    <row r="555" s="195" customFormat="1" x14ac:dyDescent="0.25"/>
    <row r="556" s="195" customFormat="1" x14ac:dyDescent="0.25"/>
    <row r="557" s="195" customFormat="1" x14ac:dyDescent="0.25"/>
    <row r="558" s="195" customFormat="1" x14ac:dyDescent="0.25"/>
    <row r="559" s="195" customFormat="1" x14ac:dyDescent="0.25"/>
    <row r="560" s="195" customFormat="1" x14ac:dyDescent="0.25"/>
    <row r="561" s="195" customFormat="1" x14ac:dyDescent="0.25"/>
    <row r="562" s="195" customFormat="1" x14ac:dyDescent="0.25"/>
    <row r="563" s="195" customFormat="1" x14ac:dyDescent="0.25"/>
    <row r="564" s="195" customFormat="1" x14ac:dyDescent="0.25"/>
    <row r="565" s="195" customFormat="1" x14ac:dyDescent="0.25"/>
    <row r="566" s="195" customFormat="1" x14ac:dyDescent="0.25"/>
    <row r="567" s="195" customFormat="1" x14ac:dyDescent="0.25"/>
    <row r="568" s="195" customFormat="1" x14ac:dyDescent="0.25"/>
    <row r="569" s="195" customFormat="1" x14ac:dyDescent="0.25"/>
    <row r="570" s="195" customFormat="1" x14ac:dyDescent="0.25"/>
    <row r="571" s="195" customFormat="1" x14ac:dyDescent="0.25"/>
    <row r="572" s="195" customFormat="1" x14ac:dyDescent="0.25"/>
    <row r="573" s="195" customFormat="1" x14ac:dyDescent="0.25"/>
    <row r="574" s="195" customFormat="1" x14ac:dyDescent="0.25"/>
    <row r="575" s="195" customFormat="1" x14ac:dyDescent="0.25"/>
    <row r="576" s="195" customFormat="1" x14ac:dyDescent="0.25"/>
    <row r="577" s="195" customFormat="1" x14ac:dyDescent="0.25"/>
    <row r="578" s="195" customFormat="1" x14ac:dyDescent="0.25"/>
    <row r="579" s="195" customFormat="1" x14ac:dyDescent="0.25"/>
    <row r="580" s="195" customFormat="1" x14ac:dyDescent="0.25"/>
    <row r="581" s="195" customFormat="1" x14ac:dyDescent="0.25"/>
    <row r="582" s="195" customFormat="1" x14ac:dyDescent="0.25"/>
    <row r="583" s="195" customFormat="1" x14ac:dyDescent="0.25"/>
    <row r="584" s="195" customFormat="1" x14ac:dyDescent="0.25"/>
    <row r="585" s="195" customFormat="1" x14ac:dyDescent="0.25"/>
    <row r="586" s="195" customFormat="1" x14ac:dyDescent="0.25"/>
    <row r="587" s="195" customFormat="1" x14ac:dyDescent="0.25"/>
    <row r="588" s="195" customFormat="1" x14ac:dyDescent="0.25"/>
    <row r="589" s="195" customFormat="1" x14ac:dyDescent="0.25"/>
    <row r="590" s="195" customFormat="1" x14ac:dyDescent="0.25"/>
    <row r="591" s="195" customFormat="1" x14ac:dyDescent="0.25"/>
    <row r="592" s="195" customFormat="1" x14ac:dyDescent="0.25"/>
    <row r="593" s="195" customFormat="1" x14ac:dyDescent="0.25"/>
    <row r="594" s="195" customFormat="1" x14ac:dyDescent="0.25"/>
    <row r="595" s="195" customFormat="1" x14ac:dyDescent="0.25"/>
    <row r="596" s="195" customFormat="1" x14ac:dyDescent="0.25"/>
    <row r="597" s="195" customFormat="1" x14ac:dyDescent="0.25"/>
    <row r="598" s="195" customFormat="1" x14ac:dyDescent="0.25"/>
    <row r="599" s="195" customFormat="1" x14ac:dyDescent="0.25"/>
    <row r="600" s="195" customFormat="1" x14ac:dyDescent="0.25"/>
    <row r="601" s="195" customFormat="1" x14ac:dyDescent="0.25"/>
    <row r="602" s="195" customFormat="1" x14ac:dyDescent="0.25"/>
    <row r="603" s="195" customFormat="1" x14ac:dyDescent="0.25"/>
    <row r="604" s="195" customFormat="1" x14ac:dyDescent="0.25"/>
    <row r="605" s="195" customFormat="1" x14ac:dyDescent="0.25"/>
    <row r="606" s="195" customFormat="1" x14ac:dyDescent="0.25"/>
    <row r="607" s="195" customFormat="1" x14ac:dyDescent="0.25"/>
    <row r="608" s="195" customFormat="1" x14ac:dyDescent="0.25"/>
    <row r="609" s="195" customFormat="1" x14ac:dyDescent="0.25"/>
    <row r="610" s="195" customFormat="1" x14ac:dyDescent="0.25"/>
    <row r="611" s="195" customFormat="1" x14ac:dyDescent="0.25"/>
    <row r="612" s="195" customFormat="1" x14ac:dyDescent="0.25"/>
    <row r="613" s="195" customFormat="1" x14ac:dyDescent="0.25"/>
    <row r="614" s="195" customFormat="1" x14ac:dyDescent="0.25"/>
    <row r="615" s="195" customFormat="1" x14ac:dyDescent="0.25"/>
    <row r="616" s="195" customFormat="1" x14ac:dyDescent="0.25"/>
    <row r="617" s="195" customFormat="1" x14ac:dyDescent="0.25"/>
    <row r="618" s="195" customFormat="1" x14ac:dyDescent="0.25"/>
    <row r="619" s="195" customFormat="1" x14ac:dyDescent="0.25"/>
    <row r="620" s="195" customFormat="1" x14ac:dyDescent="0.25"/>
    <row r="621" s="195" customFormat="1" x14ac:dyDescent="0.25"/>
    <row r="622" s="195" customFormat="1" x14ac:dyDescent="0.25"/>
    <row r="623" s="195" customFormat="1" x14ac:dyDescent="0.25"/>
    <row r="624" s="195" customFormat="1" x14ac:dyDescent="0.25"/>
    <row r="625" s="195" customFormat="1" x14ac:dyDescent="0.25"/>
    <row r="626" s="195" customFormat="1" x14ac:dyDescent="0.25"/>
    <row r="627" s="195" customFormat="1" x14ac:dyDescent="0.25"/>
    <row r="628" s="195" customFormat="1" x14ac:dyDescent="0.25"/>
    <row r="629" s="195" customFormat="1" x14ac:dyDescent="0.25"/>
    <row r="630" s="195" customFormat="1" x14ac:dyDescent="0.25"/>
    <row r="631" s="195" customFormat="1" x14ac:dyDescent="0.25"/>
    <row r="632" s="195" customFormat="1" x14ac:dyDescent="0.25"/>
    <row r="633" s="195" customFormat="1" x14ac:dyDescent="0.25"/>
    <row r="634" s="195" customFormat="1" x14ac:dyDescent="0.25"/>
    <row r="635" s="195" customFormat="1" x14ac:dyDescent="0.25"/>
    <row r="636" s="195" customFormat="1" x14ac:dyDescent="0.25"/>
    <row r="637" s="195" customFormat="1" x14ac:dyDescent="0.25"/>
    <row r="638" s="195" customFormat="1" x14ac:dyDescent="0.25"/>
    <row r="639" s="195" customFormat="1" x14ac:dyDescent="0.25"/>
    <row r="640" s="195" customFormat="1" x14ac:dyDescent="0.25"/>
    <row r="641" s="195" customFormat="1" x14ac:dyDescent="0.25"/>
    <row r="642" s="195" customFormat="1" x14ac:dyDescent="0.25"/>
    <row r="643" s="195" customFormat="1" x14ac:dyDescent="0.25"/>
    <row r="644" s="195" customFormat="1" x14ac:dyDescent="0.25"/>
    <row r="645" s="195" customFormat="1" x14ac:dyDescent="0.25"/>
    <row r="646" s="195" customFormat="1" x14ac:dyDescent="0.25"/>
    <row r="647" s="195" customFormat="1" x14ac:dyDescent="0.25"/>
    <row r="648" s="195" customFormat="1" x14ac:dyDescent="0.25"/>
    <row r="649" s="195" customFormat="1" x14ac:dyDescent="0.25"/>
    <row r="650" s="195" customFormat="1" x14ac:dyDescent="0.25"/>
    <row r="651" s="195" customFormat="1" x14ac:dyDescent="0.25"/>
    <row r="652" s="195" customFormat="1" x14ac:dyDescent="0.25"/>
    <row r="653" s="195" customFormat="1" x14ac:dyDescent="0.25"/>
    <row r="654" s="195" customFormat="1" x14ac:dyDescent="0.25"/>
    <row r="655" s="195" customFormat="1" x14ac:dyDescent="0.25"/>
    <row r="656" s="195" customFormat="1" x14ac:dyDescent="0.25"/>
    <row r="657" s="195" customFormat="1" x14ac:dyDescent="0.25"/>
    <row r="658" s="195" customFormat="1" x14ac:dyDescent="0.25"/>
    <row r="659" s="195" customFormat="1" x14ac:dyDescent="0.25"/>
    <row r="660" s="195" customFormat="1" x14ac:dyDescent="0.25"/>
    <row r="661" s="195" customFormat="1" x14ac:dyDescent="0.25"/>
    <row r="662" s="195" customFormat="1" x14ac:dyDescent="0.25"/>
    <row r="663" s="195" customFormat="1" x14ac:dyDescent="0.25"/>
    <row r="664" s="195" customFormat="1" x14ac:dyDescent="0.25"/>
    <row r="665" s="195" customFormat="1" x14ac:dyDescent="0.25"/>
    <row r="666" s="195" customFormat="1" x14ac:dyDescent="0.25"/>
    <row r="667" s="195" customFormat="1" x14ac:dyDescent="0.25"/>
    <row r="668" s="195" customFormat="1" x14ac:dyDescent="0.25"/>
    <row r="669" s="195" customFormat="1" x14ac:dyDescent="0.25"/>
    <row r="670" s="195" customFormat="1" x14ac:dyDescent="0.25"/>
    <row r="671" s="195" customFormat="1" x14ac:dyDescent="0.25"/>
    <row r="672" s="195" customFormat="1" x14ac:dyDescent="0.25"/>
    <row r="673" s="195" customFormat="1" x14ac:dyDescent="0.25"/>
    <row r="674" s="195" customFormat="1" x14ac:dyDescent="0.25"/>
    <row r="675" s="195" customFormat="1" x14ac:dyDescent="0.25"/>
    <row r="676" s="195" customFormat="1" x14ac:dyDescent="0.25"/>
    <row r="677" s="195" customFormat="1" x14ac:dyDescent="0.25"/>
    <row r="678" s="195" customFormat="1" x14ac:dyDescent="0.25"/>
    <row r="679" s="195" customFormat="1" x14ac:dyDescent="0.25"/>
    <row r="680" s="195" customFormat="1" x14ac:dyDescent="0.25"/>
    <row r="681" s="195" customFormat="1" x14ac:dyDescent="0.25"/>
    <row r="682" s="195" customFormat="1" x14ac:dyDescent="0.25"/>
    <row r="683" s="195" customFormat="1" x14ac:dyDescent="0.25"/>
    <row r="684" s="195" customFormat="1" x14ac:dyDescent="0.25"/>
    <row r="685" s="195" customFormat="1" x14ac:dyDescent="0.25"/>
    <row r="686" s="195" customFormat="1" x14ac:dyDescent="0.25"/>
    <row r="687" s="195" customFormat="1" x14ac:dyDescent="0.25"/>
    <row r="688" s="195" customFormat="1" x14ac:dyDescent="0.25"/>
    <row r="689" s="195" customFormat="1" x14ac:dyDescent="0.25"/>
    <row r="690" s="195" customFormat="1" x14ac:dyDescent="0.25"/>
    <row r="691" s="195" customFormat="1" x14ac:dyDescent="0.25"/>
    <row r="692" s="195" customFormat="1" x14ac:dyDescent="0.25"/>
    <row r="693" s="195" customFormat="1" x14ac:dyDescent="0.25"/>
    <row r="694" s="195" customFormat="1" x14ac:dyDescent="0.25"/>
    <row r="695" s="195" customFormat="1" x14ac:dyDescent="0.25"/>
    <row r="696" s="195" customFormat="1" x14ac:dyDescent="0.25"/>
    <row r="697" s="195" customFormat="1" x14ac:dyDescent="0.25"/>
    <row r="698" s="195" customFormat="1" x14ac:dyDescent="0.25"/>
    <row r="699" s="195" customFormat="1" x14ac:dyDescent="0.25"/>
    <row r="700" s="195" customFormat="1" x14ac:dyDescent="0.25"/>
    <row r="701" s="195" customFormat="1" x14ac:dyDescent="0.25"/>
    <row r="702" s="195" customFormat="1" x14ac:dyDescent="0.25"/>
    <row r="703" s="195" customFormat="1" x14ac:dyDescent="0.25"/>
    <row r="704" s="195" customFormat="1" x14ac:dyDescent="0.25"/>
    <row r="705" s="195" customFormat="1" x14ac:dyDescent="0.25"/>
    <row r="706" s="195" customFormat="1" x14ac:dyDescent="0.25"/>
    <row r="707" s="195" customFormat="1" x14ac:dyDescent="0.25"/>
    <row r="708" s="195" customFormat="1" x14ac:dyDescent="0.25"/>
    <row r="709" s="195" customFormat="1" x14ac:dyDescent="0.25"/>
    <row r="710" s="195" customFormat="1" x14ac:dyDescent="0.25"/>
    <row r="711" s="195" customFormat="1" x14ac:dyDescent="0.25"/>
    <row r="712" s="195" customFormat="1" x14ac:dyDescent="0.25"/>
    <row r="713" s="195" customFormat="1" x14ac:dyDescent="0.25"/>
    <row r="714" s="195" customFormat="1" x14ac:dyDescent="0.25"/>
    <row r="715" s="195" customFormat="1" x14ac:dyDescent="0.25"/>
    <row r="716" s="195" customFormat="1" x14ac:dyDescent="0.25"/>
    <row r="717" s="195" customFormat="1" x14ac:dyDescent="0.25"/>
    <row r="718" s="195" customFormat="1" x14ac:dyDescent="0.25"/>
    <row r="719" s="195" customFormat="1" x14ac:dyDescent="0.25"/>
    <row r="720" s="195" customFormat="1" x14ac:dyDescent="0.25"/>
    <row r="721" s="195" customFormat="1" x14ac:dyDescent="0.25"/>
    <row r="722" s="195" customFormat="1" x14ac:dyDescent="0.25"/>
    <row r="723" s="195" customFormat="1" x14ac:dyDescent="0.25"/>
    <row r="724" s="195" customFormat="1" x14ac:dyDescent="0.25"/>
    <row r="725" s="195" customFormat="1" x14ac:dyDescent="0.25"/>
    <row r="726" s="195" customFormat="1" x14ac:dyDescent="0.25"/>
    <row r="727" s="195" customFormat="1" x14ac:dyDescent="0.25"/>
    <row r="728" s="195" customFormat="1" x14ac:dyDescent="0.25"/>
    <row r="729" s="195" customFormat="1" x14ac:dyDescent="0.25"/>
    <row r="730" s="195" customFormat="1" x14ac:dyDescent="0.25"/>
    <row r="731" s="195" customFormat="1" x14ac:dyDescent="0.25"/>
    <row r="732" s="195" customFormat="1" x14ac:dyDescent="0.25"/>
    <row r="733" s="195" customFormat="1" x14ac:dyDescent="0.25"/>
    <row r="734" s="195" customFormat="1" x14ac:dyDescent="0.25"/>
    <row r="735" s="195" customFormat="1" x14ac:dyDescent="0.25"/>
    <row r="736" s="195" customFormat="1" x14ac:dyDescent="0.25"/>
    <row r="737" s="195" customFormat="1" x14ac:dyDescent="0.25"/>
    <row r="738" s="195" customFormat="1" x14ac:dyDescent="0.25"/>
    <row r="739" s="195" customFormat="1" x14ac:dyDescent="0.25"/>
    <row r="740" s="195" customFormat="1" x14ac:dyDescent="0.25"/>
    <row r="741" s="195" customFormat="1" x14ac:dyDescent="0.25"/>
    <row r="742" s="195" customFormat="1" x14ac:dyDescent="0.25"/>
    <row r="743" s="195" customFormat="1" x14ac:dyDescent="0.25"/>
    <row r="744" s="195" customFormat="1" x14ac:dyDescent="0.25"/>
    <row r="745" s="195" customFormat="1" x14ac:dyDescent="0.25"/>
    <row r="746" s="195" customFormat="1" x14ac:dyDescent="0.25"/>
    <row r="747" s="195" customFormat="1" x14ac:dyDescent="0.25"/>
    <row r="748" s="195" customFormat="1" x14ac:dyDescent="0.25"/>
    <row r="749" s="195" customFormat="1" x14ac:dyDescent="0.25"/>
    <row r="750" s="195" customFormat="1" x14ac:dyDescent="0.25"/>
    <row r="751" s="195" customFormat="1" x14ac:dyDescent="0.25"/>
    <row r="752" s="195" customFormat="1" x14ac:dyDescent="0.25"/>
    <row r="753" s="195" customFormat="1" x14ac:dyDescent="0.25"/>
    <row r="754" s="195" customFormat="1" x14ac:dyDescent="0.25"/>
    <row r="755" s="195" customFormat="1" x14ac:dyDescent="0.25"/>
    <row r="756" s="195" customFormat="1" x14ac:dyDescent="0.25"/>
    <row r="757" s="195" customFormat="1" x14ac:dyDescent="0.25"/>
    <row r="758" s="195" customFormat="1" x14ac:dyDescent="0.25"/>
    <row r="759" s="195" customFormat="1" x14ac:dyDescent="0.25"/>
    <row r="760" s="195" customFormat="1" x14ac:dyDescent="0.25"/>
    <row r="761" s="195" customFormat="1" x14ac:dyDescent="0.25"/>
    <row r="762" s="195" customFormat="1" x14ac:dyDescent="0.25"/>
    <row r="763" s="195" customFormat="1" x14ac:dyDescent="0.25"/>
    <row r="764" s="195" customFormat="1" x14ac:dyDescent="0.25"/>
    <row r="765" s="195" customFormat="1" x14ac:dyDescent="0.25"/>
    <row r="766" s="195" customFormat="1" x14ac:dyDescent="0.25"/>
    <row r="767" s="195" customFormat="1" x14ac:dyDescent="0.25"/>
    <row r="768" s="195" customFormat="1" x14ac:dyDescent="0.25"/>
    <row r="769" s="195" customFormat="1" x14ac:dyDescent="0.25"/>
    <row r="770" s="195" customFormat="1" x14ac:dyDescent="0.25"/>
    <row r="771" s="195" customFormat="1" x14ac:dyDescent="0.25"/>
    <row r="772" s="195" customFormat="1" x14ac:dyDescent="0.25"/>
    <row r="773" s="195" customFormat="1" x14ac:dyDescent="0.25"/>
    <row r="774" s="195" customFormat="1" x14ac:dyDescent="0.25"/>
    <row r="775" s="195" customFormat="1" x14ac:dyDescent="0.25"/>
    <row r="776" s="195" customFormat="1" x14ac:dyDescent="0.25"/>
    <row r="777" s="195" customFormat="1" x14ac:dyDescent="0.25"/>
    <row r="778" s="195" customFormat="1" x14ac:dyDescent="0.25"/>
    <row r="779" s="195" customFormat="1" x14ac:dyDescent="0.25"/>
    <row r="780" s="195" customFormat="1" x14ac:dyDescent="0.25"/>
    <row r="781" s="195" customFormat="1" x14ac:dyDescent="0.25"/>
    <row r="782" s="195" customFormat="1" x14ac:dyDescent="0.25"/>
    <row r="783" s="195" customFormat="1" x14ac:dyDescent="0.25"/>
    <row r="784" s="195" customFormat="1" x14ac:dyDescent="0.25"/>
    <row r="785" s="195" customFormat="1" x14ac:dyDescent="0.25"/>
    <row r="786" s="195" customFormat="1" x14ac:dyDescent="0.25"/>
    <row r="787" s="195" customFormat="1" x14ac:dyDescent="0.25"/>
    <row r="788" s="195" customFormat="1" x14ac:dyDescent="0.25"/>
    <row r="789" s="195" customFormat="1" x14ac:dyDescent="0.25"/>
    <row r="790" s="195" customFormat="1" x14ac:dyDescent="0.25"/>
    <row r="791" s="195" customFormat="1" x14ac:dyDescent="0.25"/>
    <row r="792" s="195" customFormat="1" x14ac:dyDescent="0.25"/>
    <row r="793" s="195" customFormat="1" x14ac:dyDescent="0.25"/>
    <row r="794" s="195" customFormat="1" x14ac:dyDescent="0.25"/>
    <row r="795" s="195" customFormat="1" x14ac:dyDescent="0.25"/>
    <row r="796" s="195" customFormat="1" x14ac:dyDescent="0.25"/>
    <row r="797" s="195" customFormat="1" x14ac:dyDescent="0.25"/>
    <row r="798" s="195" customFormat="1" x14ac:dyDescent="0.25"/>
    <row r="799" s="195" customFormat="1" x14ac:dyDescent="0.25"/>
    <row r="800" s="195" customFormat="1" x14ac:dyDescent="0.25"/>
    <row r="801" s="195" customFormat="1" x14ac:dyDescent="0.25"/>
    <row r="802" s="195" customFormat="1" x14ac:dyDescent="0.25"/>
    <row r="803" s="195" customFormat="1" x14ac:dyDescent="0.25"/>
    <row r="804" s="195" customFormat="1" x14ac:dyDescent="0.25"/>
    <row r="805" s="195" customFormat="1" x14ac:dyDescent="0.25"/>
    <row r="806" s="195" customFormat="1" x14ac:dyDescent="0.25"/>
    <row r="807" s="195" customFormat="1" x14ac:dyDescent="0.25"/>
    <row r="808" s="195" customFormat="1" x14ac:dyDescent="0.25"/>
    <row r="809" s="195" customFormat="1" x14ac:dyDescent="0.25"/>
    <row r="810" s="195" customFormat="1" x14ac:dyDescent="0.25"/>
    <row r="811" s="195" customFormat="1" x14ac:dyDescent="0.25"/>
    <row r="812" s="195" customFormat="1" x14ac:dyDescent="0.25"/>
    <row r="813" s="195" customFormat="1" x14ac:dyDescent="0.25"/>
    <row r="814" s="195" customFormat="1" x14ac:dyDescent="0.25"/>
    <row r="815" s="195" customFormat="1" x14ac:dyDescent="0.25"/>
    <row r="816" s="195" customFormat="1" x14ac:dyDescent="0.25"/>
    <row r="817" s="195" customFormat="1" x14ac:dyDescent="0.25"/>
    <row r="818" s="195" customFormat="1" x14ac:dyDescent="0.25"/>
    <row r="819" s="195" customFormat="1" x14ac:dyDescent="0.25"/>
    <row r="820" s="195" customFormat="1" x14ac:dyDescent="0.25"/>
    <row r="821" s="195" customFormat="1" x14ac:dyDescent="0.25"/>
    <row r="822" s="195" customFormat="1" x14ac:dyDescent="0.25"/>
    <row r="823" s="195" customFormat="1" x14ac:dyDescent="0.25"/>
    <row r="824" s="195" customFormat="1" x14ac:dyDescent="0.25"/>
    <row r="825" s="195" customFormat="1" x14ac:dyDescent="0.25"/>
    <row r="826" s="195" customFormat="1" x14ac:dyDescent="0.25"/>
    <row r="827" s="195" customFormat="1" x14ac:dyDescent="0.25"/>
    <row r="828" s="195" customFormat="1" x14ac:dyDescent="0.25"/>
    <row r="829" s="195" customFormat="1" x14ac:dyDescent="0.25"/>
    <row r="830" s="195" customFormat="1" x14ac:dyDescent="0.25"/>
    <row r="831" s="195" customFormat="1" x14ac:dyDescent="0.25"/>
    <row r="832" s="195" customFormat="1" x14ac:dyDescent="0.25"/>
    <row r="833" s="195" customFormat="1" x14ac:dyDescent="0.25"/>
    <row r="834" s="195" customFormat="1" x14ac:dyDescent="0.25"/>
    <row r="835" s="195" customFormat="1" x14ac:dyDescent="0.25"/>
    <row r="836" s="195" customFormat="1" x14ac:dyDescent="0.25"/>
    <row r="837" s="195" customFormat="1" x14ac:dyDescent="0.25"/>
    <row r="838" s="195" customFormat="1" x14ac:dyDescent="0.25"/>
    <row r="839" s="195" customFormat="1" x14ac:dyDescent="0.25"/>
    <row r="840" s="195" customFormat="1" x14ac:dyDescent="0.25"/>
    <row r="841" s="195" customFormat="1" x14ac:dyDescent="0.25"/>
    <row r="842" s="195" customFormat="1" x14ac:dyDescent="0.25"/>
    <row r="843" s="195" customFormat="1" x14ac:dyDescent="0.25"/>
    <row r="844" s="195" customFormat="1" x14ac:dyDescent="0.25"/>
    <row r="845" s="195" customFormat="1" x14ac:dyDescent="0.25"/>
    <row r="846" s="195" customFormat="1" x14ac:dyDescent="0.25"/>
    <row r="847" s="195" customFormat="1" x14ac:dyDescent="0.25"/>
    <row r="848" s="195" customFormat="1" x14ac:dyDescent="0.25"/>
    <row r="849" s="195" customFormat="1" x14ac:dyDescent="0.25"/>
    <row r="850" s="195" customFormat="1" x14ac:dyDescent="0.25"/>
    <row r="851" s="195" customFormat="1" x14ac:dyDescent="0.25"/>
    <row r="852" s="195" customFormat="1" x14ac:dyDescent="0.25"/>
    <row r="853" s="195" customFormat="1" x14ac:dyDescent="0.25"/>
    <row r="854" s="195" customFormat="1" x14ac:dyDescent="0.25"/>
    <row r="855" s="195" customFormat="1" x14ac:dyDescent="0.25"/>
    <row r="856" s="195" customFormat="1" x14ac:dyDescent="0.25"/>
    <row r="857" s="195" customFormat="1" x14ac:dyDescent="0.25"/>
    <row r="858" s="195" customFormat="1" x14ac:dyDescent="0.25"/>
    <row r="859" s="195" customFormat="1" x14ac:dyDescent="0.25"/>
    <row r="860" s="195" customFormat="1" x14ac:dyDescent="0.25"/>
    <row r="861" s="195" customFormat="1" x14ac:dyDescent="0.25"/>
    <row r="862" s="195" customFormat="1" x14ac:dyDescent="0.25"/>
    <row r="863" s="195" customFormat="1" x14ac:dyDescent="0.25"/>
    <row r="864" s="195" customFormat="1" x14ac:dyDescent="0.25"/>
    <row r="865" s="195" customFormat="1" x14ac:dyDescent="0.25"/>
    <row r="866" s="195" customFormat="1" x14ac:dyDescent="0.25"/>
    <row r="867" s="195" customFormat="1" x14ac:dyDescent="0.25"/>
    <row r="868" s="195" customFormat="1" x14ac:dyDescent="0.25"/>
    <row r="869" s="195" customFormat="1" x14ac:dyDescent="0.25"/>
    <row r="870" s="195" customFormat="1" x14ac:dyDescent="0.25"/>
    <row r="871" s="195" customFormat="1" x14ac:dyDescent="0.25"/>
    <row r="872" s="195" customFormat="1" x14ac:dyDescent="0.25"/>
    <row r="873" s="195" customFormat="1" x14ac:dyDescent="0.25"/>
    <row r="874" s="195" customFormat="1" x14ac:dyDescent="0.25"/>
    <row r="875" s="195" customFormat="1" x14ac:dyDescent="0.25"/>
    <row r="876" s="195" customFormat="1" x14ac:dyDescent="0.25"/>
    <row r="877" s="195" customFormat="1" x14ac:dyDescent="0.25"/>
    <row r="878" s="195" customFormat="1" x14ac:dyDescent="0.25"/>
    <row r="879" s="195" customFormat="1" x14ac:dyDescent="0.25"/>
    <row r="880" s="195" customFormat="1" x14ac:dyDescent="0.25"/>
    <row r="881" s="195" customFormat="1" x14ac:dyDescent="0.25"/>
    <row r="882" s="195" customFormat="1" x14ac:dyDescent="0.25"/>
    <row r="883" s="195" customFormat="1" x14ac:dyDescent="0.25"/>
    <row r="884" s="195" customFormat="1" x14ac:dyDescent="0.25"/>
    <row r="885" s="195" customFormat="1" x14ac:dyDescent="0.25"/>
    <row r="886" s="195" customFormat="1" x14ac:dyDescent="0.25"/>
    <row r="887" s="195" customFormat="1" x14ac:dyDescent="0.25"/>
    <row r="888" s="195" customFormat="1" x14ac:dyDescent="0.25"/>
    <row r="889" s="195" customFormat="1" x14ac:dyDescent="0.25"/>
    <row r="890" s="195" customFormat="1" x14ac:dyDescent="0.25"/>
    <row r="891" s="195" customFormat="1" x14ac:dyDescent="0.25"/>
    <row r="892" s="195" customFormat="1" x14ac:dyDescent="0.25"/>
    <row r="893" s="195" customFormat="1" x14ac:dyDescent="0.25"/>
    <row r="894" s="195" customFormat="1" x14ac:dyDescent="0.25"/>
    <row r="895" s="195" customFormat="1" x14ac:dyDescent="0.25"/>
    <row r="896" s="195" customFormat="1" x14ac:dyDescent="0.25"/>
    <row r="897" s="195" customFormat="1" x14ac:dyDescent="0.25"/>
    <row r="898" s="195" customFormat="1" x14ac:dyDescent="0.25"/>
    <row r="899" s="195" customFormat="1" x14ac:dyDescent="0.25"/>
    <row r="900" s="195" customFormat="1" x14ac:dyDescent="0.25"/>
    <row r="901" s="195" customFormat="1" x14ac:dyDescent="0.25"/>
    <row r="902" s="195" customFormat="1" x14ac:dyDescent="0.25"/>
    <row r="903" s="195" customFormat="1" x14ac:dyDescent="0.25"/>
    <row r="904" s="195" customFormat="1" x14ac:dyDescent="0.25"/>
    <row r="905" s="195" customFormat="1" x14ac:dyDescent="0.25"/>
    <row r="906" s="195" customFormat="1" x14ac:dyDescent="0.25"/>
    <row r="907" s="195" customFormat="1" x14ac:dyDescent="0.25"/>
    <row r="908" s="195" customFormat="1" x14ac:dyDescent="0.25"/>
    <row r="909" s="195" customFormat="1" x14ac:dyDescent="0.25"/>
    <row r="910" s="195" customFormat="1" x14ac:dyDescent="0.25"/>
    <row r="911" s="195" customFormat="1" x14ac:dyDescent="0.25"/>
    <row r="912" s="195" customFormat="1" x14ac:dyDescent="0.25"/>
    <row r="913" s="195" customFormat="1" x14ac:dyDescent="0.25"/>
    <row r="914" s="195" customFormat="1" x14ac:dyDescent="0.25"/>
    <row r="915" s="195" customFormat="1" x14ac:dyDescent="0.25"/>
    <row r="916" s="195" customFormat="1" x14ac:dyDescent="0.25"/>
    <row r="917" s="195" customFormat="1" x14ac:dyDescent="0.25"/>
    <row r="918" s="195" customFormat="1" x14ac:dyDescent="0.25"/>
    <row r="919" s="195" customFormat="1" x14ac:dyDescent="0.25"/>
    <row r="920" s="195" customFormat="1" x14ac:dyDescent="0.25"/>
    <row r="921" s="195" customFormat="1" x14ac:dyDescent="0.25"/>
    <row r="922" s="195" customFormat="1" x14ac:dyDescent="0.25"/>
    <row r="923" s="195" customFormat="1" x14ac:dyDescent="0.25"/>
    <row r="924" s="195" customFormat="1" x14ac:dyDescent="0.25"/>
    <row r="925" s="195" customFormat="1" x14ac:dyDescent="0.25"/>
    <row r="926" s="195" customFormat="1" x14ac:dyDescent="0.25"/>
    <row r="927" s="195" customFormat="1" x14ac:dyDescent="0.25"/>
    <row r="928" s="195" customFormat="1" x14ac:dyDescent="0.25"/>
    <row r="929" s="195" customFormat="1" x14ac:dyDescent="0.25"/>
    <row r="930" s="195" customFormat="1" x14ac:dyDescent="0.25"/>
    <row r="931" s="195" customFormat="1" x14ac:dyDescent="0.25"/>
    <row r="932" s="195" customFormat="1" x14ac:dyDescent="0.25"/>
    <row r="933" s="195" customFormat="1" x14ac:dyDescent="0.25"/>
    <row r="934" s="195" customFormat="1" x14ac:dyDescent="0.25"/>
    <row r="935" s="195" customFormat="1" x14ac:dyDescent="0.25"/>
    <row r="936" s="195" customFormat="1" x14ac:dyDescent="0.25"/>
    <row r="937" s="195" customFormat="1" x14ac:dyDescent="0.25"/>
    <row r="938" s="195" customFormat="1" x14ac:dyDescent="0.25"/>
    <row r="939" s="195" customFormat="1" x14ac:dyDescent="0.25"/>
    <row r="940" s="195" customFormat="1" x14ac:dyDescent="0.25"/>
    <row r="941" s="195" customFormat="1" x14ac:dyDescent="0.25"/>
    <row r="942" s="195" customFormat="1" x14ac:dyDescent="0.25"/>
    <row r="943" s="195" customFormat="1" x14ac:dyDescent="0.25"/>
    <row r="944" s="195" customFormat="1" x14ac:dyDescent="0.25"/>
    <row r="945" s="195" customFormat="1" x14ac:dyDescent="0.25"/>
    <row r="946" s="195" customFormat="1" x14ac:dyDescent="0.25"/>
    <row r="947" s="195" customFormat="1" x14ac:dyDescent="0.25"/>
    <row r="948" s="195" customFormat="1" x14ac:dyDescent="0.25"/>
    <row r="949" s="195" customFormat="1" x14ac:dyDescent="0.25"/>
    <row r="950" s="195" customFormat="1" x14ac:dyDescent="0.25"/>
    <row r="951" s="195" customFormat="1" x14ac:dyDescent="0.25"/>
    <row r="952" s="195" customFormat="1" x14ac:dyDescent="0.25"/>
    <row r="953" s="195" customFormat="1" x14ac:dyDescent="0.25"/>
    <row r="954" s="195" customFormat="1" x14ac:dyDescent="0.25"/>
    <row r="955" s="195" customFormat="1" x14ac:dyDescent="0.25"/>
    <row r="956" s="195" customFormat="1" x14ac:dyDescent="0.25"/>
    <row r="957" s="195" customFormat="1" x14ac:dyDescent="0.25"/>
    <row r="958" s="195" customFormat="1" x14ac:dyDescent="0.25"/>
    <row r="959" s="195" customFormat="1" x14ac:dyDescent="0.25"/>
    <row r="960" s="195" customFormat="1" x14ac:dyDescent="0.25"/>
    <row r="961" s="195" customFormat="1" x14ac:dyDescent="0.25"/>
    <row r="962" s="195" customFormat="1" x14ac:dyDescent="0.25"/>
    <row r="963" s="195" customFormat="1" x14ac:dyDescent="0.25"/>
    <row r="964" s="195" customFormat="1" x14ac:dyDescent="0.25"/>
    <row r="965" s="195" customFormat="1" x14ac:dyDescent="0.25"/>
    <row r="966" s="195" customFormat="1" x14ac:dyDescent="0.25"/>
    <row r="967" s="195" customFormat="1" x14ac:dyDescent="0.25"/>
    <row r="968" s="195" customFormat="1" x14ac:dyDescent="0.25"/>
    <row r="969" s="195" customFormat="1" x14ac:dyDescent="0.25"/>
    <row r="970" s="195" customFormat="1" x14ac:dyDescent="0.25"/>
    <row r="971" s="195" customFormat="1" x14ac:dyDescent="0.25"/>
    <row r="972" s="195" customFormat="1" x14ac:dyDescent="0.25"/>
    <row r="973" s="195" customFormat="1" x14ac:dyDescent="0.25"/>
    <row r="974" s="195" customFormat="1" x14ac:dyDescent="0.25"/>
    <row r="975" s="195" customFormat="1" x14ac:dyDescent="0.25"/>
    <row r="976" s="195" customFormat="1" x14ac:dyDescent="0.25"/>
    <row r="977" s="195" customFormat="1" x14ac:dyDescent="0.25"/>
    <row r="978" s="195" customFormat="1" x14ac:dyDescent="0.25"/>
    <row r="979" s="195" customFormat="1" x14ac:dyDescent="0.25"/>
    <row r="980" s="195" customFormat="1" x14ac:dyDescent="0.25"/>
    <row r="981" s="195" customFormat="1" x14ac:dyDescent="0.25"/>
    <row r="982" s="195" customFormat="1" x14ac:dyDescent="0.25"/>
    <row r="983" s="195" customFormat="1" x14ac:dyDescent="0.25"/>
    <row r="984" s="195" customFormat="1" x14ac:dyDescent="0.25"/>
    <row r="985" s="195" customFormat="1" x14ac:dyDescent="0.25"/>
    <row r="986" s="195" customFormat="1" x14ac:dyDescent="0.25"/>
    <row r="987" s="195" customFormat="1" x14ac:dyDescent="0.25"/>
    <row r="988" s="195" customFormat="1" x14ac:dyDescent="0.25"/>
    <row r="989" s="195" customFormat="1" x14ac:dyDescent="0.25"/>
    <row r="990" s="195" customFormat="1" x14ac:dyDescent="0.25"/>
    <row r="991" s="195" customFormat="1" x14ac:dyDescent="0.25"/>
    <row r="992" s="195" customFormat="1" x14ac:dyDescent="0.25"/>
    <row r="993" s="195" customFormat="1" x14ac:dyDescent="0.25"/>
    <row r="994" s="195" customFormat="1" x14ac:dyDescent="0.25"/>
    <row r="995" s="195" customFormat="1" x14ac:dyDescent="0.25"/>
    <row r="996" s="195" customFormat="1" x14ac:dyDescent="0.25"/>
    <row r="997" s="195" customFormat="1" x14ac:dyDescent="0.25"/>
    <row r="998" s="195" customFormat="1" x14ac:dyDescent="0.25"/>
    <row r="999" s="195" customFormat="1" x14ac:dyDescent="0.25"/>
    <row r="1000" s="195" customFormat="1" x14ac:dyDescent="0.25"/>
    <row r="1001" s="195" customFormat="1" x14ac:dyDescent="0.25"/>
    <row r="1002" s="195" customFormat="1" x14ac:dyDescent="0.25"/>
    <row r="1003" s="195" customFormat="1" x14ac:dyDescent="0.25"/>
    <row r="1004" s="195" customFormat="1" x14ac:dyDescent="0.25"/>
    <row r="1005" s="195" customFormat="1" x14ac:dyDescent="0.25"/>
    <row r="1006" s="195" customFormat="1" x14ac:dyDescent="0.25"/>
    <row r="1007" s="195" customFormat="1" x14ac:dyDescent="0.25"/>
    <row r="1008" s="195" customFormat="1" x14ac:dyDescent="0.25"/>
    <row r="1009" s="195" customFormat="1" x14ac:dyDescent="0.25"/>
    <row r="1010" s="195" customFormat="1" x14ac:dyDescent="0.25"/>
    <row r="1011" s="195" customFormat="1" x14ac:dyDescent="0.25"/>
    <row r="1012" s="195" customFormat="1" x14ac:dyDescent="0.25"/>
    <row r="1013" s="195" customFormat="1" x14ac:dyDescent="0.25"/>
    <row r="1014" s="195" customFormat="1" x14ac:dyDescent="0.25"/>
    <row r="1015" s="195" customFormat="1" x14ac:dyDescent="0.25"/>
    <row r="1016" s="195" customFormat="1" x14ac:dyDescent="0.25"/>
    <row r="1017" s="195" customFormat="1" x14ac:dyDescent="0.25"/>
    <row r="1018" s="195" customFormat="1" x14ac:dyDescent="0.25"/>
    <row r="1019" s="195" customFormat="1" x14ac:dyDescent="0.25"/>
    <row r="1020" s="195" customFormat="1" x14ac:dyDescent="0.25"/>
    <row r="1021" s="195" customFormat="1" x14ac:dyDescent="0.25"/>
    <row r="1022" s="195" customFormat="1" x14ac:dyDescent="0.25"/>
    <row r="1023" s="195" customFormat="1" x14ac:dyDescent="0.25"/>
    <row r="1024" s="195" customFormat="1" x14ac:dyDescent="0.25"/>
    <row r="1025" s="195" customFormat="1" x14ac:dyDescent="0.25"/>
    <row r="1026" s="195" customFormat="1" x14ac:dyDescent="0.25"/>
    <row r="1027" s="195" customFormat="1" x14ac:dyDescent="0.25"/>
    <row r="1028" s="195" customFormat="1" x14ac:dyDescent="0.25"/>
    <row r="1029" s="195" customFormat="1" x14ac:dyDescent="0.25"/>
    <row r="1030" s="195" customFormat="1" x14ac:dyDescent="0.25"/>
    <row r="1031" s="195" customFormat="1" x14ac:dyDescent="0.25"/>
    <row r="1032" s="195" customFormat="1" x14ac:dyDescent="0.25"/>
    <row r="1033" s="195" customFormat="1" x14ac:dyDescent="0.25"/>
    <row r="1034" s="195" customFormat="1" x14ac:dyDescent="0.25"/>
    <row r="1035" s="195" customFormat="1" x14ac:dyDescent="0.25"/>
    <row r="1036" s="195" customFormat="1" x14ac:dyDescent="0.25"/>
    <row r="1037" s="195" customFormat="1" x14ac:dyDescent="0.25"/>
    <row r="1038" s="195" customFormat="1" x14ac:dyDescent="0.25"/>
    <row r="1039" s="195" customFormat="1" x14ac:dyDescent="0.25"/>
    <row r="1040" s="195" customFormat="1" x14ac:dyDescent="0.25"/>
    <row r="1041" s="195" customFormat="1" x14ac:dyDescent="0.25"/>
    <row r="1042" s="195" customFormat="1" x14ac:dyDescent="0.25"/>
  </sheetData>
  <mergeCells count="143">
    <mergeCell ref="H96:I96"/>
    <mergeCell ref="D77:F77"/>
    <mergeCell ref="D80:F80"/>
    <mergeCell ref="H78:I78"/>
    <mergeCell ref="D86:F86"/>
    <mergeCell ref="D93:F93"/>
    <mergeCell ref="D94:F94"/>
    <mergeCell ref="D95:F95"/>
    <mergeCell ref="D7:F7"/>
    <mergeCell ref="C60:F60"/>
    <mergeCell ref="H43:I44"/>
    <mergeCell ref="D36:F36"/>
    <mergeCell ref="D34:F34"/>
    <mergeCell ref="D14:D18"/>
    <mergeCell ref="H85:I85"/>
    <mergeCell ref="D85:F85"/>
    <mergeCell ref="H84:I84"/>
    <mergeCell ref="D69:F69"/>
    <mergeCell ref="H72:I72"/>
    <mergeCell ref="D73:F73"/>
    <mergeCell ref="D81:F81"/>
    <mergeCell ref="H59:I59"/>
    <mergeCell ref="H76:I76"/>
    <mergeCell ref="H61:I61"/>
    <mergeCell ref="B2:I2"/>
    <mergeCell ref="D76:F76"/>
    <mergeCell ref="H95:I95"/>
    <mergeCell ref="D83:F83"/>
    <mergeCell ref="D78:F78"/>
    <mergeCell ref="H93:I93"/>
    <mergeCell ref="H25:H29"/>
    <mergeCell ref="C57:F57"/>
    <mergeCell ref="I25:I29"/>
    <mergeCell ref="C48:F48"/>
    <mergeCell ref="D22:F22"/>
    <mergeCell ref="D23:F23"/>
    <mergeCell ref="C43:F44"/>
    <mergeCell ref="C45:F45"/>
    <mergeCell ref="C46:F46"/>
    <mergeCell ref="C61:F61"/>
    <mergeCell ref="D30:F30"/>
    <mergeCell ref="B43:B96"/>
    <mergeCell ref="D39:F39"/>
    <mergeCell ref="D24:F24"/>
    <mergeCell ref="D40:F40"/>
    <mergeCell ref="D41:F41"/>
    <mergeCell ref="D62:F64"/>
    <mergeCell ref="D32:F32"/>
    <mergeCell ref="B3:I3"/>
    <mergeCell ref="H45:I45"/>
    <mergeCell ref="D33:F33"/>
    <mergeCell ref="D37:F37"/>
    <mergeCell ref="D35:F35"/>
    <mergeCell ref="G43:G44"/>
    <mergeCell ref="D65:F65"/>
    <mergeCell ref="H94:I94"/>
    <mergeCell ref="D96:F96"/>
    <mergeCell ref="C87:C96"/>
    <mergeCell ref="B4:F4"/>
    <mergeCell ref="D91:F91"/>
    <mergeCell ref="H92:I92"/>
    <mergeCell ref="D92:F92"/>
    <mergeCell ref="H86:I86"/>
    <mergeCell ref="H91:I91"/>
    <mergeCell ref="G87:G89"/>
    <mergeCell ref="H87:I89"/>
    <mergeCell ref="D90:F90"/>
    <mergeCell ref="I14:I18"/>
    <mergeCell ref="E8:E13"/>
    <mergeCell ref="D20:F20"/>
    <mergeCell ref="G8:G9"/>
    <mergeCell ref="F8:F9"/>
    <mergeCell ref="H90:I90"/>
    <mergeCell ref="C54:F54"/>
    <mergeCell ref="B5:B41"/>
    <mergeCell ref="H73:I73"/>
    <mergeCell ref="C52:F52"/>
    <mergeCell ref="I30:I41"/>
    <mergeCell ref="D74:F74"/>
    <mergeCell ref="H74:I74"/>
    <mergeCell ref="D75:F75"/>
    <mergeCell ref="G55:G56"/>
    <mergeCell ref="D38:F38"/>
    <mergeCell ref="C8:C24"/>
    <mergeCell ref="D5:F5"/>
    <mergeCell ref="C47:F47"/>
    <mergeCell ref="C49:F51"/>
    <mergeCell ref="H49:I51"/>
    <mergeCell ref="D25:D29"/>
    <mergeCell ref="B42:I42"/>
    <mergeCell ref="D6:F6"/>
    <mergeCell ref="E14:E18"/>
    <mergeCell ref="I8:I13"/>
    <mergeCell ref="H46:I46"/>
    <mergeCell ref="H60:I60"/>
    <mergeCell ref="B1:I1"/>
    <mergeCell ref="H53:I53"/>
    <mergeCell ref="D82:I82"/>
    <mergeCell ref="H83:I83"/>
    <mergeCell ref="H81:I81"/>
    <mergeCell ref="D21:F21"/>
    <mergeCell ref="H8:H13"/>
    <mergeCell ref="C5:C7"/>
    <mergeCell ref="H54:I54"/>
    <mergeCell ref="D70:E71"/>
    <mergeCell ref="H55:I56"/>
    <mergeCell ref="H64:I64"/>
    <mergeCell ref="D79:I79"/>
    <mergeCell ref="H58:I58"/>
    <mergeCell ref="H65:I65"/>
    <mergeCell ref="C66:C86"/>
    <mergeCell ref="D84:E84"/>
    <mergeCell ref="H69:I69"/>
    <mergeCell ref="D66:F68"/>
    <mergeCell ref="H66:I68"/>
    <mergeCell ref="D72:E72"/>
    <mergeCell ref="H71:I71"/>
    <mergeCell ref="H70:I70"/>
    <mergeCell ref="G66:G68"/>
    <mergeCell ref="H62:I63"/>
    <mergeCell ref="B98:I102"/>
    <mergeCell ref="D8:D13"/>
    <mergeCell ref="H14:H18"/>
    <mergeCell ref="F25:F26"/>
    <mergeCell ref="G25:G26"/>
    <mergeCell ref="D31:F31"/>
    <mergeCell ref="H75:I75"/>
    <mergeCell ref="C62:C65"/>
    <mergeCell ref="G49:G51"/>
    <mergeCell ref="H47:I47"/>
    <mergeCell ref="C55:F56"/>
    <mergeCell ref="G62:G63"/>
    <mergeCell ref="C25:C41"/>
    <mergeCell ref="H52:I52"/>
    <mergeCell ref="C53:F53"/>
    <mergeCell ref="H48:I48"/>
    <mergeCell ref="H80:I80"/>
    <mergeCell ref="C58:F58"/>
    <mergeCell ref="H57:I57"/>
    <mergeCell ref="H77:I77"/>
    <mergeCell ref="C59:F59"/>
    <mergeCell ref="B97:I97"/>
    <mergeCell ref="D87:F89"/>
  </mergeCells>
  <pageMargins left="0.23622047244094491" right="0.23622047244094491" top="0.35433070866141736" bottom="0.35433070866141736" header="0.31496062992125984" footer="0.31496062992125984"/>
  <pageSetup paperSize="9" scale="55"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7"/>
  <sheetViews>
    <sheetView showGridLines="0" zoomScale="78" workbookViewId="0">
      <selection activeCell="D42" sqref="D42"/>
    </sheetView>
  </sheetViews>
  <sheetFormatPr baseColWidth="10" defaultColWidth="11" defaultRowHeight="15" x14ac:dyDescent="0.2"/>
  <cols>
    <col min="2" max="2" width="17.7109375" customWidth="1"/>
    <col min="3" max="3" width="29.5703125" style="1" customWidth="1"/>
    <col min="4" max="4" width="31.140625" style="1" customWidth="1"/>
    <col min="5" max="5" width="70.5703125" style="1" customWidth="1"/>
  </cols>
  <sheetData>
    <row r="1" spans="1:5" ht="21.75" customHeight="1" x14ac:dyDescent="0.25">
      <c r="C1" s="228"/>
      <c r="D1" s="261"/>
      <c r="E1" s="261"/>
    </row>
    <row r="2" spans="1:5" ht="48.75" customHeight="1" x14ac:dyDescent="0.25">
      <c r="B2" s="826" t="s">
        <v>878</v>
      </c>
      <c r="C2" s="826"/>
      <c r="D2" s="826"/>
      <c r="E2" s="826"/>
    </row>
    <row r="3" spans="1:5" x14ac:dyDescent="0.25">
      <c r="C3" s="229"/>
      <c r="D3" s="229"/>
      <c r="E3" s="229"/>
    </row>
    <row r="4" spans="1:5" ht="27.75" customHeight="1" x14ac:dyDescent="0.25">
      <c r="A4" s="829" t="s">
        <v>879</v>
      </c>
      <c r="B4" s="829"/>
      <c r="C4" s="829"/>
      <c r="D4" s="829"/>
      <c r="E4" s="829"/>
    </row>
    <row r="5" spans="1:5" x14ac:dyDescent="0.25">
      <c r="B5" s="830" t="s">
        <v>880</v>
      </c>
      <c r="C5" s="832" t="s">
        <v>881</v>
      </c>
      <c r="D5" s="833"/>
      <c r="E5" s="827" t="s">
        <v>882</v>
      </c>
    </row>
    <row r="6" spans="1:5" ht="35.25" customHeight="1" x14ac:dyDescent="0.25">
      <c r="B6" s="831"/>
      <c r="C6" s="834"/>
      <c r="D6" s="835"/>
      <c r="E6" s="828"/>
    </row>
    <row r="7" spans="1:5" ht="15" customHeight="1" x14ac:dyDescent="0.25">
      <c r="B7" s="813" t="s">
        <v>883</v>
      </c>
      <c r="C7" s="816" t="s">
        <v>884</v>
      </c>
      <c r="D7" s="817"/>
      <c r="E7" s="266" t="s">
        <v>885</v>
      </c>
    </row>
    <row r="8" spans="1:5" ht="54" customHeight="1" x14ac:dyDescent="0.25">
      <c r="B8" s="813"/>
      <c r="C8" s="818"/>
      <c r="D8" s="819"/>
      <c r="E8" s="266"/>
    </row>
    <row r="9" spans="1:5" ht="73.5" customHeight="1" x14ac:dyDescent="0.25">
      <c r="B9" s="230" t="s">
        <v>886</v>
      </c>
      <c r="C9" s="820" t="s">
        <v>887</v>
      </c>
      <c r="D9" s="821"/>
      <c r="E9" s="6" t="s">
        <v>888</v>
      </c>
    </row>
    <row r="10" spans="1:5" x14ac:dyDescent="0.25">
      <c r="B10" s="813" t="s">
        <v>889</v>
      </c>
      <c r="C10" s="822" t="s">
        <v>890</v>
      </c>
      <c r="D10" s="823"/>
      <c r="E10" s="379" t="s">
        <v>891</v>
      </c>
    </row>
    <row r="11" spans="1:5" ht="39" customHeight="1" x14ac:dyDescent="0.25">
      <c r="B11" s="814"/>
      <c r="C11" s="824"/>
      <c r="D11" s="825"/>
      <c r="E11" s="815"/>
    </row>
    <row r="38" spans="2:3" ht="30" x14ac:dyDescent="0.2">
      <c r="B38" s="231" t="s">
        <v>892</v>
      </c>
      <c r="C38" s="232" t="s">
        <v>881</v>
      </c>
    </row>
    <row r="39" spans="2:3" ht="27" customHeight="1" x14ac:dyDescent="0.2">
      <c r="B39" s="233">
        <f>E82/B82</f>
        <v>100</v>
      </c>
      <c r="C39" s="232" t="str">
        <f>IF(AND(B39&lt;=25,B39&gt;=0),"SEGURIDAD ALTA",IF(AND(B39&gt;=26,B39&lt;=55),"SEGURIDAD MEDIA",IF(AND(B39&gt;=56,B39&lt;=100),"SEGURIDAD BAJA")))</f>
        <v>SEGURIDAD BAJA</v>
      </c>
    </row>
    <row r="69" spans="1:7" x14ac:dyDescent="0.25">
      <c r="A69" s="234"/>
      <c r="B69" s="234"/>
      <c r="C69" s="235"/>
      <c r="D69" s="235"/>
      <c r="E69" s="235"/>
      <c r="F69" s="234"/>
      <c r="G69" s="234"/>
    </row>
    <row r="70" spans="1:7" x14ac:dyDescent="0.25">
      <c r="A70" s="234"/>
      <c r="B70" s="234"/>
      <c r="C70" s="235"/>
      <c r="D70" s="235"/>
      <c r="E70" s="235"/>
      <c r="F70" s="234"/>
      <c r="G70" s="234"/>
    </row>
    <row r="71" spans="1:7" x14ac:dyDescent="0.25">
      <c r="A71" s="234"/>
      <c r="B71" s="234"/>
      <c r="C71" s="235"/>
      <c r="D71" s="235"/>
      <c r="E71" s="235"/>
      <c r="F71" s="234"/>
      <c r="G71" s="234"/>
    </row>
    <row r="72" spans="1:7" x14ac:dyDescent="0.25">
      <c r="A72" s="234"/>
      <c r="B72" s="234"/>
      <c r="C72" s="235"/>
      <c r="D72" s="235"/>
      <c r="E72" s="235"/>
      <c r="F72" s="234"/>
      <c r="G72" s="234"/>
    </row>
    <row r="73" spans="1:7" x14ac:dyDescent="0.25">
      <c r="A73" s="234"/>
      <c r="B73" s="234"/>
      <c r="C73" s="235"/>
      <c r="D73" s="235"/>
      <c r="E73" s="235"/>
      <c r="F73" s="234"/>
      <c r="G73" s="234"/>
    </row>
    <row r="74" spans="1:7" x14ac:dyDescent="0.25">
      <c r="A74" s="234"/>
      <c r="B74" s="234"/>
      <c r="C74" s="235"/>
      <c r="D74" s="235"/>
      <c r="E74" s="235"/>
      <c r="F74" s="234"/>
      <c r="G74" s="234"/>
    </row>
    <row r="75" spans="1:7" x14ac:dyDescent="0.25">
      <c r="A75" s="234"/>
      <c r="B75" s="234"/>
      <c r="C75" s="235"/>
      <c r="D75" s="235"/>
      <c r="E75" s="235"/>
      <c r="F75" s="234"/>
      <c r="G75" s="234"/>
    </row>
    <row r="76" spans="1:7" x14ac:dyDescent="0.25">
      <c r="A76" s="234"/>
      <c r="B76" s="234"/>
      <c r="C76" s="235"/>
      <c r="D76" s="235"/>
      <c r="E76" s="235"/>
      <c r="F76" s="234"/>
      <c r="G76" s="234"/>
    </row>
    <row r="77" spans="1:7" x14ac:dyDescent="0.25">
      <c r="A77" s="234"/>
      <c r="B77" s="234"/>
      <c r="C77" s="235"/>
      <c r="D77" s="236"/>
      <c r="E77" s="235"/>
      <c r="F77" s="234"/>
      <c r="G77" s="234"/>
    </row>
    <row r="78" spans="1:7" x14ac:dyDescent="0.25">
      <c r="A78" s="234"/>
      <c r="B78" s="237">
        <v>25</v>
      </c>
      <c r="C78" s="236" t="s">
        <v>712</v>
      </c>
      <c r="D78" s="236">
        <f>'COND. SEG. ESTRUCTURAL '!K172*100</f>
        <v>100</v>
      </c>
      <c r="E78" s="236">
        <f>B78*D78</f>
        <v>2500</v>
      </c>
      <c r="F78" s="234"/>
      <c r="G78" s="234"/>
    </row>
    <row r="79" spans="1:7" x14ac:dyDescent="0.25">
      <c r="A79" s="234"/>
      <c r="B79" s="237">
        <v>45</v>
      </c>
      <c r="C79" s="236" t="s">
        <v>712</v>
      </c>
      <c r="D79" s="236">
        <f>'COND.SEG.FÌSICO-FUNCIONAL'!I137*100</f>
        <v>100.00000000000003</v>
      </c>
      <c r="E79" s="236">
        <f>B79*D79</f>
        <v>4500.0000000000009</v>
      </c>
      <c r="F79" s="234"/>
      <c r="G79" s="234"/>
    </row>
    <row r="80" spans="1:7" x14ac:dyDescent="0.25">
      <c r="A80" s="234"/>
      <c r="B80" s="237">
        <v>30</v>
      </c>
      <c r="C80" s="236" t="s">
        <v>712</v>
      </c>
      <c r="D80" s="236">
        <f>'COND, SEG. FUNCIONAL ORGANIZATI'!G46*100</f>
        <v>100</v>
      </c>
      <c r="E80" s="236">
        <f t="shared" ref="E80" si="0">B80*D80</f>
        <v>3000</v>
      </c>
      <c r="F80" s="234"/>
      <c r="G80" s="234"/>
    </row>
    <row r="81" spans="1:7" x14ac:dyDescent="0.25">
      <c r="A81" s="234"/>
      <c r="B81" s="234"/>
      <c r="C81" s="235"/>
      <c r="D81" s="236"/>
      <c r="E81" s="235"/>
      <c r="F81" s="234"/>
      <c r="G81" s="234"/>
    </row>
    <row r="82" spans="1:7" x14ac:dyDescent="0.25">
      <c r="A82" s="234"/>
      <c r="B82" s="237">
        <f>SUM(B78:B80)</f>
        <v>100</v>
      </c>
      <c r="C82" s="235"/>
      <c r="D82" s="235"/>
      <c r="E82" s="236">
        <f>SUM(E78:E80)</f>
        <v>10000</v>
      </c>
      <c r="F82" s="234"/>
      <c r="G82" s="234"/>
    </row>
    <row r="83" spans="1:7" x14ac:dyDescent="0.25">
      <c r="A83" s="234"/>
      <c r="B83" s="234"/>
      <c r="C83" s="235"/>
      <c r="D83" s="235"/>
      <c r="E83" s="235"/>
      <c r="F83" s="234"/>
      <c r="G83" s="234"/>
    </row>
    <row r="84" spans="1:7" x14ac:dyDescent="0.25">
      <c r="A84" s="234"/>
      <c r="B84" s="234"/>
      <c r="C84" s="235"/>
      <c r="D84" s="235"/>
      <c r="E84" s="235"/>
      <c r="F84" s="234"/>
      <c r="G84" s="234"/>
    </row>
    <row r="85" spans="1:7" x14ac:dyDescent="0.25">
      <c r="A85" s="234"/>
      <c r="B85" s="234"/>
      <c r="C85" s="235"/>
      <c r="D85" s="235"/>
      <c r="E85" s="235"/>
      <c r="F85" s="234"/>
      <c r="G85" s="234"/>
    </row>
    <row r="86" spans="1:7" x14ac:dyDescent="0.25">
      <c r="A86" s="234"/>
      <c r="B86" s="234"/>
      <c r="C86" s="235"/>
      <c r="D86" s="235"/>
      <c r="E86" s="235"/>
      <c r="F86" s="234"/>
      <c r="G86" s="234"/>
    </row>
    <row r="87" spans="1:7" x14ac:dyDescent="0.25">
      <c r="A87" s="234"/>
      <c r="B87" s="234"/>
      <c r="C87" s="235"/>
      <c r="D87" s="235"/>
      <c r="E87" s="235"/>
      <c r="F87" s="234"/>
      <c r="G87" s="234"/>
    </row>
  </sheetData>
  <mergeCells count="12">
    <mergeCell ref="B2:E2"/>
    <mergeCell ref="E5:E6"/>
    <mergeCell ref="A4:E4"/>
    <mergeCell ref="B5:B6"/>
    <mergeCell ref="C5:D6"/>
    <mergeCell ref="B7:B8"/>
    <mergeCell ref="B10:B11"/>
    <mergeCell ref="E10:E11"/>
    <mergeCell ref="E7:E8"/>
    <mergeCell ref="C7:D8"/>
    <mergeCell ref="C9:D9"/>
    <mergeCell ref="C10:D11"/>
  </mergeCells>
  <conditionalFormatting sqref="C39">
    <cfRule type="cellIs" dxfId="2" priority="1" operator="equal">
      <formula>"SEGURIDAD ALTA"</formula>
    </cfRule>
    <cfRule type="cellIs" dxfId="1" priority="2" operator="equal">
      <formula>"SEGURIDAD MEDIA"</formula>
    </cfRule>
    <cfRule type="cellIs" dxfId="0" priority="3" operator="equal">
      <formula>"SEGURIDAD BAJA"</formula>
    </cfRule>
  </conditionalFormatting>
  <pageMargins left="0.7" right="0.7" top="0.75" bottom="0.75" header="0.3" footer="0.3"/>
  <pageSetup paperSize="9" scale="70"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42"/>
  <sheetViews>
    <sheetView workbookViewId="0">
      <selection activeCell="C56" sqref="C56"/>
    </sheetView>
  </sheetViews>
  <sheetFormatPr baseColWidth="10" defaultColWidth="11" defaultRowHeight="15" x14ac:dyDescent="0.25"/>
  <cols>
    <col min="1" max="1" width="5.28515625" customWidth="1"/>
    <col min="2" max="2" width="55.7109375" customWidth="1"/>
    <col min="3" max="3" width="71.42578125" customWidth="1"/>
  </cols>
  <sheetData>
    <row r="1" spans="2:3" ht="49.5" customHeight="1" x14ac:dyDescent="0.25">
      <c r="B1" s="836" t="s">
        <v>893</v>
      </c>
      <c r="C1" s="837"/>
    </row>
    <row r="2" spans="2:3" ht="15" customHeight="1" x14ac:dyDescent="0.25">
      <c r="B2" s="838" t="s">
        <v>894</v>
      </c>
      <c r="C2" s="841" t="s">
        <v>895</v>
      </c>
    </row>
    <row r="3" spans="2:3" x14ac:dyDescent="0.25">
      <c r="B3" s="839"/>
      <c r="C3" s="842"/>
    </row>
    <row r="4" spans="2:3" x14ac:dyDescent="0.25">
      <c r="B4" s="839"/>
      <c r="C4" s="842"/>
    </row>
    <row r="5" spans="2:3" x14ac:dyDescent="0.25">
      <c r="B5" s="839"/>
      <c r="C5" s="842"/>
    </row>
    <row r="6" spans="2:3" x14ac:dyDescent="0.25">
      <c r="B6" s="839"/>
      <c r="C6" s="842"/>
    </row>
    <row r="7" spans="2:3" x14ac:dyDescent="0.25">
      <c r="B7" s="839"/>
      <c r="C7" s="842"/>
    </row>
    <row r="8" spans="2:3" x14ac:dyDescent="0.25">
      <c r="B8" s="839"/>
      <c r="C8" s="842"/>
    </row>
    <row r="9" spans="2:3" x14ac:dyDescent="0.25">
      <c r="B9" s="839"/>
      <c r="C9" s="842"/>
    </row>
    <row r="10" spans="2:3" x14ac:dyDescent="0.25">
      <c r="B10" s="839"/>
      <c r="C10" s="842"/>
    </row>
    <row r="11" spans="2:3" x14ac:dyDescent="0.25">
      <c r="B11" s="840"/>
      <c r="C11" s="238" t="s">
        <v>896</v>
      </c>
    </row>
    <row r="12" spans="2:3" x14ac:dyDescent="0.25">
      <c r="B12" s="838" t="s">
        <v>897</v>
      </c>
      <c r="C12" s="841" t="s">
        <v>895</v>
      </c>
    </row>
    <row r="13" spans="2:3" x14ac:dyDescent="0.25">
      <c r="B13" s="839"/>
      <c r="C13" s="842"/>
    </row>
    <row r="14" spans="2:3" x14ac:dyDescent="0.25">
      <c r="B14" s="839"/>
      <c r="C14" s="842"/>
    </row>
    <row r="15" spans="2:3" x14ac:dyDescent="0.25">
      <c r="B15" s="839"/>
      <c r="C15" s="842"/>
    </row>
    <row r="16" spans="2:3" x14ac:dyDescent="0.25">
      <c r="B16" s="839"/>
      <c r="C16" s="842"/>
    </row>
    <row r="17" spans="2:3" x14ac:dyDescent="0.25">
      <c r="B17" s="839"/>
      <c r="C17" s="842"/>
    </row>
    <row r="18" spans="2:3" x14ac:dyDescent="0.25">
      <c r="B18" s="839"/>
      <c r="C18" s="842"/>
    </row>
    <row r="19" spans="2:3" x14ac:dyDescent="0.25">
      <c r="B19" s="839"/>
      <c r="C19" s="842"/>
    </row>
    <row r="20" spans="2:3" x14ac:dyDescent="0.25">
      <c r="B20" s="839"/>
      <c r="C20" s="842"/>
    </row>
    <row r="21" spans="2:3" x14ac:dyDescent="0.25">
      <c r="B21" s="840"/>
      <c r="C21" s="238" t="s">
        <v>896</v>
      </c>
    </row>
    <row r="22" spans="2:3" x14ac:dyDescent="0.25">
      <c r="B22" s="838" t="s">
        <v>898</v>
      </c>
      <c r="C22" s="841" t="s">
        <v>895</v>
      </c>
    </row>
    <row r="23" spans="2:3" x14ac:dyDescent="0.25">
      <c r="B23" s="839"/>
      <c r="C23" s="842"/>
    </row>
    <row r="24" spans="2:3" x14ac:dyDescent="0.25">
      <c r="B24" s="839"/>
      <c r="C24" s="842"/>
    </row>
    <row r="25" spans="2:3" x14ac:dyDescent="0.25">
      <c r="B25" s="839"/>
      <c r="C25" s="842"/>
    </row>
    <row r="26" spans="2:3" x14ac:dyDescent="0.25">
      <c r="B26" s="839"/>
      <c r="C26" s="842"/>
    </row>
    <row r="27" spans="2:3" x14ac:dyDescent="0.25">
      <c r="B27" s="839"/>
      <c r="C27" s="842"/>
    </row>
    <row r="28" spans="2:3" x14ac:dyDescent="0.25">
      <c r="B28" s="839"/>
      <c r="C28" s="842"/>
    </row>
    <row r="29" spans="2:3" x14ac:dyDescent="0.25">
      <c r="B29" s="839"/>
      <c r="C29" s="842"/>
    </row>
    <row r="30" spans="2:3" x14ac:dyDescent="0.25">
      <c r="B30" s="839"/>
      <c r="C30" s="842"/>
    </row>
    <row r="31" spans="2:3" x14ac:dyDescent="0.25">
      <c r="B31" s="840"/>
      <c r="C31" s="238" t="s">
        <v>896</v>
      </c>
    </row>
    <row r="32" spans="2:3" x14ac:dyDescent="0.25">
      <c r="B32" s="845" t="s">
        <v>899</v>
      </c>
      <c r="C32" s="841" t="s">
        <v>895</v>
      </c>
    </row>
    <row r="33" spans="2:3" x14ac:dyDescent="0.25">
      <c r="B33" s="846"/>
      <c r="C33" s="842"/>
    </row>
    <row r="34" spans="2:3" x14ac:dyDescent="0.25">
      <c r="B34" s="846"/>
      <c r="C34" s="842"/>
    </row>
    <row r="35" spans="2:3" x14ac:dyDescent="0.25">
      <c r="B35" s="846"/>
      <c r="C35" s="842"/>
    </row>
    <row r="36" spans="2:3" x14ac:dyDescent="0.25">
      <c r="B36" s="846"/>
      <c r="C36" s="842"/>
    </row>
    <row r="37" spans="2:3" x14ac:dyDescent="0.25">
      <c r="B37" s="846"/>
      <c r="C37" s="842"/>
    </row>
    <row r="38" spans="2:3" x14ac:dyDescent="0.25">
      <c r="B38" s="846"/>
      <c r="C38" s="842"/>
    </row>
    <row r="39" spans="2:3" ht="41.25" customHeight="1" x14ac:dyDescent="0.25">
      <c r="B39" s="846"/>
      <c r="C39" s="842"/>
    </row>
    <row r="40" spans="2:3" ht="46.5" customHeight="1" x14ac:dyDescent="0.25">
      <c r="B40" s="847"/>
      <c r="C40" s="238" t="s">
        <v>896</v>
      </c>
    </row>
    <row r="41" spans="2:3" ht="38.25" customHeight="1" x14ac:dyDescent="0.25">
      <c r="B41" s="843" t="s">
        <v>900</v>
      </c>
      <c r="C41" s="844"/>
    </row>
    <row r="42" spans="2:3" ht="183" customHeight="1" x14ac:dyDescent="0.25">
      <c r="B42" s="262" t="s">
        <v>901</v>
      </c>
      <c r="C42" s="262" t="s">
        <v>902</v>
      </c>
    </row>
  </sheetData>
  <mergeCells count="10">
    <mergeCell ref="B41:C41"/>
    <mergeCell ref="B32:B40"/>
    <mergeCell ref="C32:C39"/>
    <mergeCell ref="B22:B31"/>
    <mergeCell ref="C22:C30"/>
    <mergeCell ref="B1:C1"/>
    <mergeCell ref="B2:B11"/>
    <mergeCell ref="B12:B21"/>
    <mergeCell ref="C2:C10"/>
    <mergeCell ref="C12:C20"/>
  </mergeCells>
  <pageMargins left="0.7" right="0.7" top="0.75" bottom="0.75" header="0.3" footer="0.3"/>
  <pageSetup paperSize="9" scale="6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INFORMACIÓN GENERAL DEL LOCAL E</vt:lpstr>
      <vt:lpstr>COND. SEG. ESTRUCTURAL </vt:lpstr>
      <vt:lpstr>COND.SEG.FÌSICO-FUNCIONAL</vt:lpstr>
      <vt:lpstr>COND, SEG. FUNCIONAL ORGANIZATI</vt:lpstr>
      <vt:lpstr>COND. SEG. ENTORNO INMEDIATO</vt:lpstr>
      <vt:lpstr>CÀLCULO DEL ÌNDICE DE SEGURIDAD</vt:lpstr>
      <vt:lpstr>PANEL FOTOGRÀFICO</vt:lpstr>
      <vt:lpstr>'COND. SEG. ENTORNO INMEDIATO'!Área_de_impresión</vt:lpstr>
      <vt:lpstr>'COND. SEG. ESTRUCTURAL '!Área_de_impresión</vt:lpstr>
      <vt:lpstr>'PANEL FOTOGRÀFICO'!Área_de_impresión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ODENAGED 15</dc:creator>
  <cp:keywords/>
  <dc:description/>
  <cp:lastModifiedBy>LP-12</cp:lastModifiedBy>
  <cp:revision/>
  <dcterms:created xsi:type="dcterms:W3CDTF">2019-09-06T00:05:16Z</dcterms:created>
  <dcterms:modified xsi:type="dcterms:W3CDTF">2024-07-09T21:21:28Z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15204ff999cb42cf84080b89d0237378</vt:lpwstr>
  </property>
</Properties>
</file>